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45" windowWidth="11355" windowHeight="8445"/>
  </bookViews>
  <sheets>
    <sheet name="качества" sheetId="1" r:id="rId1"/>
  </sheets>
  <definedNames>
    <definedName name="_xlnm._FilterDatabase" localSheetId="0" hidden="1">качества!$A$3:$AG$8</definedName>
    <definedName name="Z_027ED452_6E36_405C_A380_C4AAA8274A51_.wvu.FilterData" localSheetId="0" hidden="1">качества!$A$3:$AG$8</definedName>
    <definedName name="Z_2C8EA484_D2BA_4292_9F8B_9C7C0A0647B6_.wvu.FilterData" localSheetId="0" hidden="1">качества!$A$3:$AG$8</definedName>
    <definedName name="Z_2E5B583A_4F75_4922_80F9_59CC83DA8C99_.wvu.FilterData" localSheetId="0" hidden="1">качества!$A$3:$AG$8</definedName>
    <definedName name="Z_2FCE8099_1417_485A_8511_EE723EEA4481_.wvu.FilterData" localSheetId="0" hidden="1">качества!$A$3:$AG$8</definedName>
    <definedName name="Z_43EE9651_57BF_4010_A24A_2BD7B2887B81_.wvu.FilterData" localSheetId="0" hidden="1">качества!$A$3:$AG$8</definedName>
    <definedName name="Z_47618C2E_2D42_45CA_BC54_3925FFBF6CE6_.wvu.FilterData" localSheetId="0" hidden="1">качества!$A$3:$AG$8</definedName>
    <definedName name="Z_5623871A_FE63_4492_ACCA_57FBC37D74A2_.wvu.FilterData" localSheetId="0" hidden="1">качества!$A$3:$AG$8</definedName>
    <definedName name="Z_7DFBAF4F_EE4F_4154_8998_FD24AFC87B75_.wvu.FilterData" localSheetId="0" hidden="1">качества!$A$3:$AG$8</definedName>
    <definedName name="Z_83B01B27_C2A7_4B20_A590_F8781D350302_.wvu.FilterData" localSheetId="0" hidden="1">качества!$A$3:$AG$8</definedName>
    <definedName name="Z_8479B930_2ECF_4EA0_A962_FA0F8FFA65E9_.wvu.Cols" localSheetId="0" hidden="1">качества!#REF!</definedName>
    <definedName name="Z_8479B930_2ECF_4EA0_A962_FA0F8FFA65E9_.wvu.FilterData" localSheetId="0" hidden="1">качества!$A$3:$AG$8</definedName>
    <definedName name="Z_8479B930_2ECF_4EA0_A962_FA0F8FFA65E9_.wvu.PrintTitles" localSheetId="0" hidden="1">качества!$A:$A</definedName>
    <definedName name="Z_86509CF0_1693_4145_BD67_1D5B5BC26910_.wvu.Cols" localSheetId="0" hidden="1">качества!#REF!,качества!#REF!</definedName>
    <definedName name="Z_86509CF0_1693_4145_BD67_1D5B5BC26910_.wvu.FilterData" localSheetId="0" hidden="1">качества!$A$3:$AG$8</definedName>
    <definedName name="Z_87FAD824_FED7_4F1B_9277_9B725CB39092_.wvu.Cols" localSheetId="0" hidden="1">качества!#REF!</definedName>
    <definedName name="Z_87FAD824_FED7_4F1B_9277_9B725CB39092_.wvu.FilterData" localSheetId="0" hidden="1">качества!$A$3:$AG$8</definedName>
    <definedName name="Z_87FAD824_FED7_4F1B_9277_9B725CB39092_.wvu.PrintTitles" localSheetId="0" hidden="1">качества!$A:$A</definedName>
    <definedName name="Z_8E2F3439_9DFA_4F91_9A77_1D2CEE24907A_.wvu.FilterData" localSheetId="0" hidden="1">качества!$A$3:$AG$8</definedName>
    <definedName name="Z_96F19E6A_E9EC_4613_AA7E_553FFAF2726F_.wvu.FilterData" localSheetId="0" hidden="1">качества!$A$3:$AG$8</definedName>
    <definedName name="Z_A073C89F_C785_4083_91CF_BBD92C69538C_.wvu.FilterData" localSheetId="0" hidden="1">качества!$A$3:$AG$8</definedName>
    <definedName name="Z_E6E35B51_2B6C_4505_80DA_44E3E0129050_.wvu.FilterData" localSheetId="0" hidden="1">качества!$A$3:$AG$8</definedName>
    <definedName name="Z_E6E35B51_2B6C_4505_80DA_44E3E0129050_.wvu.PrintArea" localSheetId="0" hidden="1">качества!$A$1:$AE$8</definedName>
    <definedName name="Z_E6E35B51_2B6C_4505_80DA_44E3E0129050_.wvu.PrintTitles" localSheetId="0" hidden="1">качества!$A:$A</definedName>
    <definedName name="_xlnm.Print_Titles" localSheetId="0">качества!$A:$A</definedName>
    <definedName name="_xlnm.Print_Area" localSheetId="0">качества!$A$1:$CA$8</definedName>
  </definedNames>
  <calcPr calcId="125725"/>
  <customWorkbookViews>
    <customWorkbookView name="user - Личное представление" guid="{E6E35B51-2B6C-4505-80DA-44E3E0129050}" mergeInterval="0" personalView="1" maximized="1" windowWidth="1276" windowHeight="852" activeSheetId="2"/>
    <customWorkbookView name="user31 - Личное представление" guid="{CA4CF57B-1429-451A-B90F-66974004EC04}" mergeInterval="0" personalView="1" maximized="1" windowWidth="1020" windowHeight="622" activeSheetId="1"/>
    <customWorkbookView name="user76 - Личное представление" guid="{A0CB5671-798E-47D4-8F2F-926DE6C0913F}" mergeInterval="0" personalView="1" maximized="1" windowWidth="1020" windowHeight="596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Департамент финансов - Личное представление" guid="{87FAD824-FED7-4F1B-9277-9B725CB39092}" mergeInterval="0" personalView="1" maximized="1" windowWidth="1276" windowHeight="852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6 - Личное представление" guid="{43EE9651-57BF-4010-A24A-2BD7B2887B81}" mergeInterval="0" personalView="1" maximized="1" windowWidth="1020" windowHeight="565" activeSheetId="2"/>
  </customWorkbookViews>
</workbook>
</file>

<file path=xl/calcChain.xml><?xml version="1.0" encoding="utf-8"?>
<calcChain xmlns="http://schemas.openxmlformats.org/spreadsheetml/2006/main">
  <c r="CA7" i="1"/>
  <c r="CA6"/>
  <c r="CA5"/>
  <c r="CA4"/>
  <c r="BZ8"/>
  <c r="CA8" s="1"/>
  <c r="BG8"/>
  <c r="BG7"/>
  <c r="BG6"/>
  <c r="BG5"/>
  <c r="BG4"/>
  <c r="AZ6" l="1"/>
  <c r="AZ8"/>
  <c r="AZ7"/>
  <c r="AZ5"/>
  <c r="AZ4"/>
  <c r="AY8"/>
  <c r="AY7"/>
  <c r="AY6"/>
  <c r="AY5"/>
  <c r="AY4"/>
  <c r="F8"/>
  <c r="BA8" l="1"/>
  <c r="BA7"/>
  <c r="BA6"/>
  <c r="BA5"/>
  <c r="BA4"/>
  <c r="AW8"/>
  <c r="AW7"/>
  <c r="AW6"/>
  <c r="AW5"/>
  <c r="AW4"/>
  <c r="AQ8"/>
  <c r="AQ7"/>
  <c r="AQ6"/>
  <c r="AQ5"/>
  <c r="AQ4"/>
  <c r="Z8"/>
  <c r="Z7"/>
  <c r="Z6"/>
  <c r="Z5"/>
  <c r="Z4"/>
  <c r="N8"/>
  <c r="N7"/>
  <c r="N6"/>
  <c r="N5"/>
  <c r="N4"/>
  <c r="F7"/>
  <c r="F6"/>
  <c r="F5"/>
  <c r="F4"/>
  <c r="T5"/>
  <c r="AH8"/>
  <c r="AH7"/>
  <c r="AH6"/>
  <c r="AH5"/>
  <c r="AH4"/>
  <c r="T8"/>
  <c r="T7"/>
  <c r="T6"/>
  <c r="T4"/>
</calcChain>
</file>

<file path=xl/sharedStrings.xml><?xml version="1.0" encoding="utf-8"?>
<sst xmlns="http://schemas.openxmlformats.org/spreadsheetml/2006/main" count="120" uniqueCount="85">
  <si>
    <t>Муниципальное образование</t>
  </si>
  <si>
    <t>Предельное значеие индикатора</t>
  </si>
  <si>
    <t>Предельное значение индикатора</t>
  </si>
  <si>
    <t>≤1,00</t>
  </si>
  <si>
    <t>≤0,15</t>
  </si>
  <si>
    <t>≤1</t>
  </si>
  <si>
    <t>Высокораменское сельское поселение</t>
  </si>
  <si>
    <t>Гостовское сельское поселение</t>
  </si>
  <si>
    <t>Новотроицкое сельское поселение</t>
  </si>
  <si>
    <t>Черновское сельское поселение</t>
  </si>
  <si>
    <t>Ленинское городское поселение</t>
  </si>
  <si>
    <t>Фактический   обьем  муниципального  долга на конец отчетного периода(А)</t>
  </si>
  <si>
    <t>Бальная оценка ( 1 или 0)</t>
  </si>
  <si>
    <t>Расчет целевого значения индикатора</t>
  </si>
  <si>
    <t>Р 13  Соотношение  фактически поступивших  в местные  бюджеты  налоговых  и неналоговых  доходов и показателей кассового плана</t>
  </si>
  <si>
    <t>Объем   фактически поступивших  на конец  отчетного периода  налоговых  и неналоговых  доходов  (А)</t>
  </si>
  <si>
    <t>Объем    налоговых  и неналоговых  доходов  в соответствии с кассовым планом  за отчетный период  (Б)</t>
  </si>
  <si>
    <t>Бюджетные кредиты, привлекаемые из бюджета другого уровня</t>
  </si>
  <si>
    <t>Р 5 Соблюдение установленных Правительством Кировской области нормативов на содержание  органов местного самоуправления</t>
  </si>
  <si>
    <t>Бальная оценка ( 1; 0,5;  0)</t>
  </si>
  <si>
    <t>Бальная оценка ( -1 )</t>
  </si>
  <si>
    <t>фактическое поступление доходов бюджета поселения за отчетный год (Б);</t>
  </si>
  <si>
    <t>Фактический размер дефицита бюджета  на конец отчетного года ( А)</t>
  </si>
  <si>
    <t>Оценка  качества   организации    бюджетного процесса  поселений района  за   2024  год</t>
  </si>
  <si>
    <t>Фактическое исполнение  безвозмездных поступлений   за  отчетный  год (В)</t>
  </si>
  <si>
    <t>Фактическое исполнение  налоговых доходов по дополнительным нормативам отчислений   за  отчетный   год ( Г)</t>
  </si>
  <si>
    <t>Фактический   обьем  расходо на обслуживание муниципального  долга на конец отчетного  года (А)</t>
  </si>
  <si>
    <t>Фактический   обьем  расходов бюджета на конец отчетного  года (Б)</t>
  </si>
  <si>
    <t>Фактический   обьем  расходов, осуществляемых за счет субвенций, предоставляемых из бюджетов другого уровня,  на конец отчетного года (В)</t>
  </si>
  <si>
    <t>Фактический объем  муниципальных заимствований  в отчетном году ( А)</t>
  </si>
  <si>
    <t>Р1   Соблюдение требований  ст. 92.1 Бюджетного кодекса Российской Федерации  по предельному объему дефицита бюджета поселения</t>
  </si>
  <si>
    <t>Р2  Соблюдение  требований  ст. 107  Бюджетного кодекса Российской Федерации  по предельному объем  муниципального долга</t>
  </si>
  <si>
    <t>Р 3   Соблюдение  требований  ст. 111  Бюджетного кодекса Российской Федерации  по предельному объему  расходов  на обслуживание  долга</t>
  </si>
  <si>
    <t xml:space="preserve">Р 4   Соблюдение  требований  ст. 106  Бюджетного кодекса Российской Федерации  по предельному объему  муниципальных заимствований </t>
  </si>
  <si>
    <t>Размер дефицита бюджета на конец отчетного года (Б)</t>
  </si>
  <si>
    <t>Сумма, направляемая в отчетном году на  погашение долговых обязательств ( В)</t>
  </si>
  <si>
    <t>факт не соблюдения установленных Правительством Кировской области нормативов формирования расходов на содержание органов местного самоуправления, в бюджете поселения на конец отчетного года</t>
  </si>
  <si>
    <t xml:space="preserve"> Р  6 отсутствие  просроченной кредиторской задолженности в поселении в течение отчетного года</t>
  </si>
  <si>
    <t xml:space="preserve">наличие факта просроченной кредиторской  задолженности  в течение года ( А) </t>
  </si>
  <si>
    <t>Р 7 Своевременность представления бюджетной отчетности по перечню форм, входящих в состав месячной, квартальной и годовой отчетности</t>
  </si>
  <si>
    <t xml:space="preserve"> Наличие фактов нарушения сроков представления бюджетной отчетности  в  течение отчетного года (А)</t>
  </si>
  <si>
    <t>Бальная оценка ( -1)</t>
  </si>
  <si>
    <t>Исполнение бюджета поселения за отчетный  год по налоговым и неналоговым доходам  (А)</t>
  </si>
  <si>
    <t>Первоначальный  план  в соответствии с решением о бюджете  на отчетный год по налоговым  и неналоговым доходам бюджета поселения (Б)</t>
  </si>
  <si>
    <t>Прогнозируемый индекс потребительских цен на отчетный год (Кипц )</t>
  </si>
  <si>
    <t>Бальная оценка (  2; 0; -1)</t>
  </si>
  <si>
    <t>Р 8  Исполнение бюджета городского (сельского) поселения по налоговым и неналоговым доходам к первоначально утвержденному объему</t>
  </si>
  <si>
    <t>Сумма недополученных доходов по налогу на имущество  физических лиц и по земельному налогу в результате действия налоговых льгот (А)</t>
  </si>
  <si>
    <t xml:space="preserve"> Р 9   Наличие результатов ежегодной оценки эффективности налоговых расходов бюджетов городского (сельских) поселений в соответствии с общими требованиями к оценке налоговых расходов субъектов Российской Федерации и муниципальных образований, утвержденными постановлением Правительства Российской Федерации от 22.06.2019 № 796 
</t>
  </si>
  <si>
    <t>Сумма поступления  налога на имущество  физических лиц и  земельного  налога  за отчетный  период (Б)</t>
  </si>
  <si>
    <t xml:space="preserve"> Р 10 Соотношение недополученных доходов по местным налогам в результате действия налоговых льгот (пониженных ставок по налогам), установленных представительными органами местного самоуправления к общему объему доходов по местным налогам</t>
  </si>
  <si>
    <t>Бальная оценка ( 1; 0; -1)</t>
  </si>
  <si>
    <t>Наличие результатов ежегодной оценки эффективности налоговых расходов бюджетов поселений в соответствии с общими требованиями к оценке налоговых расходов субъектов Российской Федерации и муниципальных образований, утвержденными постановлением Правительства Российской Федерации от 22.06.2019 № 796 ( А)</t>
  </si>
  <si>
    <t>объем расходов бюджета поселения (за исключением расходов, осуществляемых за счет межбюджетных трансфертов, поступающих из областного бюджета и бюджета муниципального района), первоначально утвержденный на очередной финансовый год в отчетном финансовом году (А)</t>
  </si>
  <si>
    <t>объем расходов бюджета поселения (за исключением расходов, осуществляемых за счет межбюджетных трансфертов, поступающих из областного бюджета и бюджета муниципального района), первоначально утвержденный на первый год планового периода в году, предшествующему отчетному финансовому году (Б)</t>
  </si>
  <si>
    <t>Р 11   Отклонение утвержденного объема расходов бюджета городского (сельского) поселения на очередной финансовый год от объема расходов соответствующего года при его утверждении на первый год планового периода в году, предшествующему отчетному финансовому году</t>
  </si>
  <si>
    <t>Бальная оценка        (1; 0;)</t>
  </si>
  <si>
    <t>Р  12  Отклонение объема расходов бюджета городского (сельского) поселения в IV квартале от среднего объема расходов за I - III кварталы (без учета субсидий, субвенций и иных межбюджетных трансфертов, имеющих целевое назначение, поступивших из областного бюджета, бюджета муниципального района)</t>
  </si>
  <si>
    <t>Фактический объем расходов  бюджета поселения в I квартале отчетного  финансового года (без учета субсидий, субвенций и иных межбюджетных трансфертов, имеющих целевое назначение, поступивших из областного бюджета, бюджета муниципального района) ( А1 )</t>
  </si>
  <si>
    <t>Фактический объем расходов  бюджета поселения в 2 квартале отчетного  финансового года (без учета субсидий, субвенций и иных межбюджетных трансфертов, имеющих целевое назначение, поступивших из областного бюджета, бюджета муниципального района) ( А2 )</t>
  </si>
  <si>
    <t>Фактический объем расходов  бюджета поселения в 3 квартале отчетного  финансового года (без учета субсидий, субвенций и иных межбюджетных трансфертов, имеющих целевое назначение, поступивших из областного бюджета, бюджета муниципального района) ( А3 )</t>
  </si>
  <si>
    <t>Фактический объем расходов  бюджета поселения в 4 квартале отчетного  финансового года (без учета субсидий, субвенций и иных межбюджетных трансфертов, имеющих целевое назначение, поступивших из областного бюджета, бюджета муниципального района) ( А4 )</t>
  </si>
  <si>
    <t xml:space="preserve"> Р  13   Соответствие количества внесенных изменений в решение о бюджете городского (сельского) поселения предельно допустимому значению, принимаемому равным четырем раз в год </t>
  </si>
  <si>
    <t>Бальная оценка (1 ,   -1)</t>
  </si>
  <si>
    <t>Р 14 Выполнение муниципальным образованием соглашения о мерах по социально- экономическому развитию и оздоровлению муниципальных финансов в отчетном году</t>
  </si>
  <si>
    <t>факт невыполнения обязательств, предусмотренных 
соглашением о мерах по социально-экономическому развитию и оздоровлению муниципальных финансов (за исключением обязательств соглашения, соответствующих показателям, предусмотренным данным приложением к решению) в  поселении в отчетном году
( А)</t>
  </si>
  <si>
    <t>Бальная оценка (-1 , 0 )</t>
  </si>
  <si>
    <t xml:space="preserve">Р15 Показатели, характеризующие степень прозрачности бюджетного процесса
</t>
  </si>
  <si>
    <t>Бальная оценка (1,85; 0)</t>
  </si>
  <si>
    <t>количество внесенных изменений в решение о бюджете  поселения на конец отчетного года    (А)</t>
  </si>
  <si>
    <t>Бальная оценка (1 или 0)</t>
  </si>
  <si>
    <t>Бальная оценка ( 1;   -1)</t>
  </si>
  <si>
    <t>Размещение на официальном сайте муниципального образования решения о бюджете (0,35; 0)</t>
  </si>
  <si>
    <t>Размещение на официальном сайте отчета об исполнении бюджета поселения за первый квартал текущего финансового года (0,25; 0)</t>
  </si>
  <si>
    <t>Размещение на официальном сайте отчета об исполнении бюджета  поселения за первое полугодие текущего финансового года (0,25; 0)</t>
  </si>
  <si>
    <t>Размещение на официальном сайте проекта годового отчета об исполнении бюджета  поселения за отчетный  год (0,1; 0)</t>
  </si>
  <si>
    <t>Размещение на официальном сайте пояснительной записки к проекту годового отчета об исполнении бюджета поселения за отчетный год (0,1; 0)</t>
  </si>
  <si>
    <t>Размещение на официальном сайте заключения контрольно-счетной комиссии представительного органа муниципального образования по проекту годового отчета об исполнении бюджета  поселения за отчетный год (0,1; 0)</t>
  </si>
  <si>
    <t>Размещение на официальном сайте  сведений  о численности муниципальных служащих  органов  местного самоуправления, работников муниципальный учреждений с указанием фактических затрат  на их денежное содержание за отчетный год (0,1; 0)</t>
  </si>
  <si>
    <t>Размещение на официальном сайте решения о годовом отчете об исполнении бюджета поселения за отчетный год (0,1; 0)</t>
  </si>
  <si>
    <t>Размещение на официальном сайте отчета об исполнении бюджета  поселения за девять месяцев текущего финансового года (0,1; 0)</t>
  </si>
  <si>
    <t>Размещение на официальном сайте проекта бюджета  поселения на очередной финансовый год и плановый период (0,1; 0)</t>
  </si>
  <si>
    <t>Размещение на официальном сайте пояснительной записки к проекту бюджета  поселения на очередной финансовый год и плановый период (0,1; 0)</t>
  </si>
  <si>
    <t>Размещение на официальном сайте основных направлений бюджетной политики и основных направлений налоговой политики  поселения (0,1; 0)</t>
  </si>
  <si>
    <t>Размещение на официальном сайте  заключения контрольно-счетной комиссии представительного органа муниципального образования по проекту бюджета  поселения на очередной финансовый год и плановый период (0,1; 0)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</si>
</sst>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1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2" fontId="0" fillId="0" borderId="0" xfId="0" applyNumberFormat="1"/>
    <xf numFmtId="0" fontId="0" fillId="0" borderId="0" xfId="0" applyFill="1"/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4" fontId="0" fillId="0" borderId="0" xfId="0" applyNumberFormat="1"/>
    <xf numFmtId="0" fontId="3" fillId="3" borderId="0" xfId="0" applyFont="1" applyFill="1"/>
    <xf numFmtId="0" fontId="3" fillId="0" borderId="0" xfId="0" applyFont="1" applyFill="1"/>
    <xf numFmtId="2" fontId="6" fillId="0" borderId="0" xfId="0" applyNumberFormat="1" applyFont="1" applyFill="1"/>
    <xf numFmtId="4" fontId="0" fillId="0" borderId="1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0" borderId="3" xfId="0" applyBorder="1"/>
    <xf numFmtId="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2" fontId="1" fillId="0" borderId="1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0" fillId="0" borderId="5" xfId="0" applyNumberFormat="1" applyBorder="1"/>
    <xf numFmtId="1" fontId="0" fillId="0" borderId="1" xfId="0" applyNumberFormat="1" applyBorder="1"/>
    <xf numFmtId="164" fontId="0" fillId="0" borderId="1" xfId="0" applyNumberFormat="1" applyBorder="1"/>
    <xf numFmtId="1" fontId="1" fillId="4" borderId="5" xfId="0" applyNumberFormat="1" applyFont="1" applyFill="1" applyBorder="1"/>
    <xf numFmtId="164" fontId="0" fillId="0" borderId="0" xfId="0" applyNumberFormat="1"/>
    <xf numFmtId="1" fontId="1" fillId="4" borderId="1" xfId="0" applyNumberFormat="1" applyFont="1" applyFill="1" applyBorder="1"/>
    <xf numFmtId="1" fontId="1" fillId="4" borderId="3" xfId="0" applyNumberFormat="1" applyFont="1" applyFill="1" applyBorder="1"/>
    <xf numFmtId="164" fontId="0" fillId="0" borderId="3" xfId="0" applyNumberFormat="1" applyBorder="1"/>
    <xf numFmtId="2" fontId="0" fillId="4" borderId="1" xfId="0" applyNumberFormat="1" applyFill="1" applyBorder="1" applyAlignment="1">
      <alignment horizontal="center"/>
    </xf>
    <xf numFmtId="0" fontId="0" fillId="5" borderId="0" xfId="0" applyFill="1"/>
    <xf numFmtId="164" fontId="0" fillId="5" borderId="1" xfId="0" applyNumberFormat="1" applyFill="1" applyBorder="1" applyAlignment="1">
      <alignment horizontal="center"/>
    </xf>
    <xf numFmtId="1" fontId="0" fillId="6" borderId="1" xfId="0" applyNumberFormat="1" applyFill="1" applyBorder="1"/>
    <xf numFmtId="1" fontId="0" fillId="6" borderId="3" xfId="0" applyNumberFormat="1" applyFill="1" applyBorder="1"/>
    <xf numFmtId="1" fontId="0" fillId="6" borderId="5" xfId="0" applyNumberFormat="1" applyFill="1" applyBorder="1"/>
    <xf numFmtId="0" fontId="0" fillId="6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5" borderId="3" xfId="0" applyNumberFormat="1" applyFill="1" applyBorder="1" applyAlignment="1">
      <alignment horizontal="center"/>
    </xf>
    <xf numFmtId="0" fontId="0" fillId="5" borderId="5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0" xfId="0" applyBorder="1"/>
    <xf numFmtId="4" fontId="0" fillId="0" borderId="0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0" fillId="5" borderId="2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4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0" fillId="5" borderId="6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" fontId="0" fillId="5" borderId="1" xfId="0" applyNumberFormat="1" applyFill="1" applyBorder="1"/>
    <xf numFmtId="0" fontId="2" fillId="6" borderId="1" xfId="0" applyFont="1" applyFill="1" applyBorder="1" applyAlignment="1">
      <alignment horizontal="center" vertical="top" wrapText="1"/>
    </xf>
    <xf numFmtId="4" fontId="0" fillId="6" borderId="1" xfId="0" applyNumberFormat="1" applyFill="1" applyBorder="1"/>
    <xf numFmtId="4" fontId="0" fillId="6" borderId="3" xfId="0" applyNumberFormat="1" applyFill="1" applyBorder="1"/>
    <xf numFmtId="4" fontId="0" fillId="6" borderId="5" xfId="0" applyNumberFormat="1" applyFill="1" applyBorder="1"/>
    <xf numFmtId="0" fontId="2" fillId="0" borderId="0" xfId="0" applyFont="1" applyAlignment="1">
      <alignment horizontal="center" wrapText="1"/>
    </xf>
    <xf numFmtId="1" fontId="0" fillId="5" borderId="1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justify"/>
    </xf>
    <xf numFmtId="2" fontId="2" fillId="6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2" fontId="2" fillId="5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justify"/>
    </xf>
    <xf numFmtId="0" fontId="2" fillId="0" borderId="5" xfId="0" applyFont="1" applyBorder="1" applyAlignment="1">
      <alignment horizontal="center" vertical="top" wrapText="1"/>
    </xf>
    <xf numFmtId="2" fontId="2" fillId="5" borderId="5" xfId="0" applyNumberFormat="1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justify"/>
    </xf>
    <xf numFmtId="164" fontId="0" fillId="0" borderId="5" xfId="0" applyNumberFormat="1" applyFill="1" applyBorder="1"/>
    <xf numFmtId="166" fontId="0" fillId="0" borderId="2" xfId="0" applyNumberFormat="1" applyBorder="1" applyAlignment="1">
      <alignment horizontal="center"/>
    </xf>
    <xf numFmtId="2" fontId="0" fillId="0" borderId="1" xfId="0" applyNumberFormat="1" applyBorder="1"/>
    <xf numFmtId="0" fontId="0" fillId="5" borderId="1" xfId="0" applyNumberFormat="1" applyFill="1" applyBorder="1" applyAlignment="1"/>
    <xf numFmtId="0" fontId="1" fillId="5" borderId="1" xfId="0" applyNumberFormat="1" applyFont="1" applyFill="1" applyBorder="1" applyAlignment="1"/>
    <xf numFmtId="0" fontId="1" fillId="5" borderId="1" xfId="0" applyFont="1" applyFill="1" applyBorder="1" applyAlignment="1"/>
    <xf numFmtId="3" fontId="0" fillId="5" borderId="2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/>
    <xf numFmtId="164" fontId="0" fillId="5" borderId="3" xfId="0" applyNumberFormat="1" applyFill="1" applyBorder="1" applyAlignment="1">
      <alignment horizontal="center"/>
    </xf>
    <xf numFmtId="0" fontId="0" fillId="5" borderId="3" xfId="0" applyFill="1" applyBorder="1"/>
    <xf numFmtId="0" fontId="0" fillId="5" borderId="1" xfId="0" applyFill="1" applyBorder="1"/>
    <xf numFmtId="1" fontId="0" fillId="5" borderId="5" xfId="0" applyNumberFormat="1" applyFill="1" applyBorder="1" applyAlignment="1">
      <alignment horizontal="center"/>
    </xf>
    <xf numFmtId="0" fontId="0" fillId="5" borderId="5" xfId="0" applyFill="1" applyBorder="1"/>
    <xf numFmtId="0" fontId="2" fillId="5" borderId="0" xfId="0" applyFont="1" applyFill="1" applyAlignment="1">
      <alignment horizontal="center" wrapText="1"/>
    </xf>
    <xf numFmtId="1" fontId="0" fillId="0" borderId="3" xfId="0" applyNumberFormat="1" applyBorder="1"/>
    <xf numFmtId="1" fontId="0" fillId="0" borderId="5" xfId="0" applyNumberFormat="1" applyFill="1" applyBorder="1"/>
    <xf numFmtId="0" fontId="8" fillId="0" borderId="1" xfId="0" applyFont="1" applyBorder="1" applyAlignment="1">
      <alignment horizontal="left" vertical="top" wrapText="1"/>
    </xf>
    <xf numFmtId="2" fontId="3" fillId="0" borderId="0" xfId="0" applyNumberFormat="1" applyFont="1"/>
    <xf numFmtId="0" fontId="9" fillId="5" borderId="1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9" fillId="6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U44"/>
  <sheetViews>
    <sheetView tabSelected="1" zoomScaleNormal="100" workbookViewId="0">
      <pane xSplit="1" ySplit="3" topLeftCell="AB4" activePane="bottomRight" state="frozen"/>
      <selection pane="topRight" activeCell="B1" sqref="B1"/>
      <selection pane="bottomLeft" activeCell="A4" sqref="A4"/>
      <selection pane="bottomRight" activeCell="A4" sqref="A4:XFD4"/>
    </sheetView>
  </sheetViews>
  <sheetFormatPr defaultRowHeight="12.75"/>
  <cols>
    <col min="1" max="1" width="22.42578125" customWidth="1"/>
    <col min="2" max="2" width="11.42578125" hidden="1" customWidth="1"/>
    <col min="3" max="3" width="11.85546875" hidden="1" customWidth="1"/>
    <col min="4" max="4" width="11.5703125" hidden="1" customWidth="1"/>
    <col min="5" max="5" width="11.28515625" hidden="1" customWidth="1"/>
    <col min="6" max="7" width="10.5703125" style="4" hidden="1" customWidth="1"/>
    <col min="8" max="8" width="22.7109375" style="8" customWidth="1"/>
    <col min="9" max="9" width="10.7109375" hidden="1" customWidth="1"/>
    <col min="10" max="10" width="10.5703125" hidden="1" customWidth="1"/>
    <col min="11" max="11" width="12.5703125" hidden="1" customWidth="1"/>
    <col min="12" max="12" width="9.85546875" hidden="1" customWidth="1"/>
    <col min="13" max="13" width="9.5703125" hidden="1" customWidth="1"/>
    <col min="14" max="15" width="9.28515625" style="9" hidden="1" customWidth="1"/>
    <col min="16" max="16" width="15.28515625" style="8" customWidth="1"/>
    <col min="17" max="17" width="0.140625" style="6" customWidth="1"/>
    <col min="18" max="18" width="9.28515625" hidden="1" customWidth="1"/>
    <col min="19" max="19" width="11.7109375" hidden="1" customWidth="1"/>
    <col min="20" max="21" width="10.140625" style="9" hidden="1" customWidth="1"/>
    <col min="22" max="22" width="16.140625" style="8" customWidth="1"/>
    <col min="23" max="24" width="9.140625" hidden="1" customWidth="1"/>
    <col min="25" max="25" width="8.5703125" hidden="1" customWidth="1"/>
    <col min="26" max="26" width="7.5703125" hidden="1" customWidth="1"/>
    <col min="27" max="27" width="10.5703125" hidden="1" customWidth="1"/>
    <col min="28" max="28" width="16.5703125" customWidth="1"/>
    <col min="29" max="29" width="16.7109375" hidden="1" customWidth="1"/>
    <col min="30" max="30" width="9.28515625" style="13" hidden="1" customWidth="1"/>
    <col min="31" max="31" width="14.7109375" style="8" customWidth="1"/>
    <col min="32" max="32" width="0.140625" style="10" hidden="1" customWidth="1"/>
    <col min="33" max="33" width="12.85546875" style="10" hidden="1" customWidth="1"/>
    <col min="34" max="35" width="9.140625" hidden="1" customWidth="1"/>
    <col min="36" max="36" width="16.42578125" hidden="1" customWidth="1"/>
    <col min="37" max="37" width="13.85546875" customWidth="1"/>
    <col min="38" max="38" width="13" hidden="1" customWidth="1"/>
    <col min="39" max="39" width="16" customWidth="1"/>
    <col min="40" max="40" width="10" hidden="1" customWidth="1"/>
    <col min="41" max="41" width="12" hidden="1" customWidth="1"/>
    <col min="42" max="42" width="11.140625" hidden="1" customWidth="1"/>
    <col min="43" max="43" width="10" hidden="1" customWidth="1"/>
    <col min="44" max="44" width="14.42578125" customWidth="1"/>
    <col min="45" max="45" width="20.5703125" hidden="1" customWidth="1"/>
    <col min="46" max="46" width="30" customWidth="1"/>
    <col min="47" max="47" width="0.140625" customWidth="1"/>
    <col min="48" max="48" width="10.85546875" hidden="1" customWidth="1"/>
    <col min="49" max="49" width="9.85546875" hidden="1" customWidth="1"/>
    <col min="50" max="50" width="21.5703125" customWidth="1"/>
    <col min="51" max="51" width="20.42578125" hidden="1" customWidth="1"/>
    <col min="52" max="52" width="20.7109375" hidden="1" customWidth="1"/>
    <col min="53" max="53" width="9.85546875" hidden="1" customWidth="1"/>
    <col min="54" max="54" width="24.85546875" customWidth="1"/>
    <col min="55" max="55" width="16.7109375" hidden="1" customWidth="1"/>
    <col min="56" max="56" width="17" hidden="1" customWidth="1"/>
    <col min="57" max="58" width="16.7109375" hidden="1" customWidth="1"/>
    <col min="59" max="59" width="11.28515625" hidden="1" customWidth="1"/>
    <col min="60" max="60" width="25.7109375" customWidth="1"/>
    <col min="61" max="61" width="0.140625" customWidth="1"/>
    <col min="62" max="62" width="19" customWidth="1"/>
    <col min="63" max="63" width="18.85546875" hidden="1" customWidth="1"/>
    <col min="64" max="64" width="15.28515625" customWidth="1"/>
    <col min="65" max="65" width="14.5703125" hidden="1" customWidth="1"/>
    <col min="66" max="66" width="11.85546875" hidden="1" customWidth="1"/>
    <col min="67" max="67" width="12.140625" hidden="1" customWidth="1"/>
    <col min="68" max="68" width="14.42578125" hidden="1" customWidth="1"/>
    <col min="69" max="69" width="17.140625" hidden="1" customWidth="1"/>
    <col min="70" max="70" width="13.5703125" hidden="1" customWidth="1"/>
    <col min="71" max="71" width="13.42578125" hidden="1" customWidth="1"/>
    <col min="72" max="77" width="17.140625" hidden="1" customWidth="1"/>
    <col min="78" max="78" width="13.42578125" customWidth="1"/>
    <col min="79" max="79" width="0.140625" hidden="1" customWidth="1"/>
  </cols>
  <sheetData>
    <row r="1" spans="1:125" s="11" customFormat="1" ht="27.75" customHeight="1">
      <c r="A1" s="139" t="s">
        <v>23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</row>
    <row r="2" spans="1:125" s="3" customFormat="1" ht="208.5" customHeight="1">
      <c r="A2" s="125" t="s">
        <v>0</v>
      </c>
      <c r="B2" s="133" t="s">
        <v>30</v>
      </c>
      <c r="C2" s="133"/>
      <c r="D2" s="133"/>
      <c r="E2" s="133"/>
      <c r="F2" s="133"/>
      <c r="G2" s="133"/>
      <c r="H2" s="133"/>
      <c r="I2" s="133" t="s">
        <v>31</v>
      </c>
      <c r="J2" s="133"/>
      <c r="K2" s="133"/>
      <c r="L2" s="133"/>
      <c r="M2" s="133"/>
      <c r="N2" s="133"/>
      <c r="O2" s="133"/>
      <c r="P2" s="133"/>
      <c r="Q2" s="122" t="s">
        <v>32</v>
      </c>
      <c r="R2" s="122"/>
      <c r="S2" s="122"/>
      <c r="T2" s="122"/>
      <c r="U2" s="122"/>
      <c r="V2" s="122"/>
      <c r="W2" s="133" t="s">
        <v>33</v>
      </c>
      <c r="X2" s="133"/>
      <c r="Y2" s="133"/>
      <c r="Z2" s="133"/>
      <c r="AA2" s="133"/>
      <c r="AB2" s="133"/>
      <c r="AC2" s="122" t="s">
        <v>18</v>
      </c>
      <c r="AD2" s="122"/>
      <c r="AE2" s="122"/>
      <c r="AF2" s="132" t="s">
        <v>14</v>
      </c>
      <c r="AG2" s="132"/>
      <c r="AH2" s="132"/>
      <c r="AI2" s="132"/>
      <c r="AJ2" s="127" t="s">
        <v>37</v>
      </c>
      <c r="AK2" s="127"/>
      <c r="AL2" s="122" t="s">
        <v>39</v>
      </c>
      <c r="AM2" s="122"/>
      <c r="AN2" s="134" t="s">
        <v>46</v>
      </c>
      <c r="AO2" s="135"/>
      <c r="AP2" s="135"/>
      <c r="AQ2" s="135"/>
      <c r="AR2" s="136"/>
      <c r="AS2" s="122" t="s">
        <v>48</v>
      </c>
      <c r="AT2" s="122"/>
      <c r="AU2" s="131" t="s">
        <v>50</v>
      </c>
      <c r="AV2" s="131"/>
      <c r="AW2" s="131"/>
      <c r="AX2" s="131"/>
      <c r="AY2" s="131" t="s">
        <v>55</v>
      </c>
      <c r="AZ2" s="131"/>
      <c r="BA2" s="131"/>
      <c r="BB2" s="131"/>
      <c r="BC2" s="137" t="s">
        <v>57</v>
      </c>
      <c r="BD2" s="137"/>
      <c r="BE2" s="137"/>
      <c r="BF2" s="137"/>
      <c r="BG2" s="137"/>
      <c r="BH2" s="138"/>
      <c r="BI2" s="127" t="s">
        <v>62</v>
      </c>
      <c r="BJ2" s="127"/>
      <c r="BK2" s="123" t="s">
        <v>64</v>
      </c>
      <c r="BL2" s="124"/>
      <c r="BM2" s="128" t="s">
        <v>67</v>
      </c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30"/>
    </row>
    <row r="3" spans="1:125" s="2" customFormat="1" ht="0.75" customHeight="1">
      <c r="A3" s="126"/>
      <c r="B3" s="91" t="s">
        <v>22</v>
      </c>
      <c r="C3" s="73" t="s">
        <v>21</v>
      </c>
      <c r="D3" s="73" t="s">
        <v>24</v>
      </c>
      <c r="E3" s="73" t="s">
        <v>25</v>
      </c>
      <c r="F3" s="92" t="s">
        <v>13</v>
      </c>
      <c r="G3" s="72" t="s">
        <v>1</v>
      </c>
      <c r="H3" s="72" t="s">
        <v>12</v>
      </c>
      <c r="I3" s="73" t="s">
        <v>11</v>
      </c>
      <c r="J3" s="73" t="s">
        <v>21</v>
      </c>
      <c r="K3" s="73" t="s">
        <v>24</v>
      </c>
      <c r="L3" s="73" t="s">
        <v>25</v>
      </c>
      <c r="M3" s="72" t="s">
        <v>17</v>
      </c>
      <c r="N3" s="92" t="s">
        <v>13</v>
      </c>
      <c r="O3" s="72" t="s">
        <v>1</v>
      </c>
      <c r="P3" s="72" t="s">
        <v>12</v>
      </c>
      <c r="Q3" s="73" t="s">
        <v>26</v>
      </c>
      <c r="R3" s="73" t="s">
        <v>27</v>
      </c>
      <c r="S3" s="73" t="s">
        <v>28</v>
      </c>
      <c r="T3" s="92" t="s">
        <v>13</v>
      </c>
      <c r="U3" s="73" t="s">
        <v>2</v>
      </c>
      <c r="V3" s="72" t="s">
        <v>12</v>
      </c>
      <c r="W3" s="72" t="s">
        <v>29</v>
      </c>
      <c r="X3" s="72" t="s">
        <v>34</v>
      </c>
      <c r="Y3" s="72" t="s">
        <v>35</v>
      </c>
      <c r="Z3" s="92" t="s">
        <v>13</v>
      </c>
      <c r="AA3" s="73" t="s">
        <v>2</v>
      </c>
      <c r="AB3" s="72" t="s">
        <v>70</v>
      </c>
      <c r="AC3" s="93" t="s">
        <v>36</v>
      </c>
      <c r="AD3" s="73" t="s">
        <v>2</v>
      </c>
      <c r="AE3" s="72" t="s">
        <v>12</v>
      </c>
      <c r="AF3" s="83" t="s">
        <v>15</v>
      </c>
      <c r="AG3" s="83" t="s">
        <v>16</v>
      </c>
      <c r="AH3" s="94" t="s">
        <v>13</v>
      </c>
      <c r="AI3" s="83" t="s">
        <v>12</v>
      </c>
      <c r="AJ3" s="73" t="s">
        <v>38</v>
      </c>
      <c r="AK3" s="72" t="s">
        <v>20</v>
      </c>
      <c r="AL3" s="73" t="s">
        <v>40</v>
      </c>
      <c r="AM3" s="72" t="s">
        <v>41</v>
      </c>
      <c r="AN3" s="71" t="s">
        <v>42</v>
      </c>
      <c r="AO3" s="71" t="s">
        <v>43</v>
      </c>
      <c r="AP3" s="95" t="s">
        <v>44</v>
      </c>
      <c r="AQ3" s="96" t="s">
        <v>13</v>
      </c>
      <c r="AR3" s="71" t="s">
        <v>45</v>
      </c>
      <c r="AS3" s="97" t="s">
        <v>52</v>
      </c>
      <c r="AT3" s="72" t="s">
        <v>71</v>
      </c>
      <c r="AU3" s="98" t="s">
        <v>47</v>
      </c>
      <c r="AV3" s="99" t="s">
        <v>49</v>
      </c>
      <c r="AW3" s="100" t="s">
        <v>13</v>
      </c>
      <c r="AX3" s="101" t="s">
        <v>51</v>
      </c>
      <c r="AY3" s="102" t="s">
        <v>53</v>
      </c>
      <c r="AZ3" s="87" t="s">
        <v>54</v>
      </c>
      <c r="BA3" s="100" t="s">
        <v>13</v>
      </c>
      <c r="BB3" s="101" t="s">
        <v>56</v>
      </c>
      <c r="BC3" s="71" t="s">
        <v>58</v>
      </c>
      <c r="BD3" s="71" t="s">
        <v>59</v>
      </c>
      <c r="BE3" s="71" t="s">
        <v>60</v>
      </c>
      <c r="BF3" s="71" t="s">
        <v>61</v>
      </c>
      <c r="BG3" s="96" t="s">
        <v>13</v>
      </c>
      <c r="BH3" s="71" t="s">
        <v>19</v>
      </c>
      <c r="BI3" s="87" t="s">
        <v>69</v>
      </c>
      <c r="BJ3" s="72" t="s">
        <v>63</v>
      </c>
      <c r="BK3" s="117" t="s">
        <v>65</v>
      </c>
      <c r="BL3" s="72" t="s">
        <v>66</v>
      </c>
      <c r="BM3" s="71" t="s">
        <v>72</v>
      </c>
      <c r="BN3" s="71" t="s">
        <v>75</v>
      </c>
      <c r="BO3" s="71" t="s">
        <v>76</v>
      </c>
      <c r="BP3" s="71" t="s">
        <v>77</v>
      </c>
      <c r="BQ3" s="71" t="s">
        <v>78</v>
      </c>
      <c r="BR3" s="71" t="s">
        <v>79</v>
      </c>
      <c r="BS3" s="71" t="s">
        <v>73</v>
      </c>
      <c r="BT3" s="120" t="s">
        <v>74</v>
      </c>
      <c r="BU3" s="120" t="s">
        <v>80</v>
      </c>
      <c r="BV3" s="120" t="s">
        <v>81</v>
      </c>
      <c r="BW3" s="120" t="s">
        <v>82</v>
      </c>
      <c r="BX3" s="120" t="s">
        <v>83</v>
      </c>
      <c r="BY3" s="120" t="s">
        <v>84</v>
      </c>
      <c r="BZ3" s="71" t="s">
        <v>68</v>
      </c>
    </row>
    <row r="4" spans="1:125" ht="31.5" customHeight="1">
      <c r="A4" s="90" t="s">
        <v>6</v>
      </c>
      <c r="B4" s="75"/>
      <c r="C4" s="17"/>
      <c r="D4" s="14"/>
      <c r="E4" s="19"/>
      <c r="F4" s="42" t="e">
        <f>B4/(C4-D4-E4)</f>
        <v>#DIV/0!</v>
      </c>
      <c r="G4" s="7" t="s">
        <v>3</v>
      </c>
      <c r="H4" s="7">
        <v>1</v>
      </c>
      <c r="I4" s="16">
        <v>0</v>
      </c>
      <c r="J4" s="17"/>
      <c r="K4" s="17"/>
      <c r="L4" s="17">
        <v>0</v>
      </c>
      <c r="M4" s="61">
        <v>0</v>
      </c>
      <c r="N4" s="15" t="e">
        <f>(I4/(J4-K4-L4))</f>
        <v>#DIV/0!</v>
      </c>
      <c r="O4" s="7" t="s">
        <v>3</v>
      </c>
      <c r="P4" s="7">
        <v>1</v>
      </c>
      <c r="Q4" s="18"/>
      <c r="R4" s="74"/>
      <c r="S4" s="75"/>
      <c r="T4" s="20" t="e">
        <f>Q4/(R4-S4)</f>
        <v>#DIV/0!</v>
      </c>
      <c r="U4" s="44" t="s">
        <v>4</v>
      </c>
      <c r="V4" s="7">
        <v>1</v>
      </c>
      <c r="W4" s="1"/>
      <c r="X4" s="54"/>
      <c r="Y4" s="1"/>
      <c r="Z4" s="20">
        <f>W4-(Y4+X4)</f>
        <v>0</v>
      </c>
      <c r="AA4" s="44" t="s">
        <v>5</v>
      </c>
      <c r="AB4" s="7">
        <v>1</v>
      </c>
      <c r="AC4" s="65">
        <v>0</v>
      </c>
      <c r="AD4" s="44">
        <v>0</v>
      </c>
      <c r="AE4" s="7">
        <v>1</v>
      </c>
      <c r="AF4" s="60">
        <v>228.4</v>
      </c>
      <c r="AG4" s="60"/>
      <c r="AH4" s="84" t="e">
        <f>AF4/AG4</f>
        <v>#DIV/0!</v>
      </c>
      <c r="AI4" s="57"/>
      <c r="AJ4" s="17"/>
      <c r="AK4" s="51">
        <v>0</v>
      </c>
      <c r="AL4" s="106"/>
      <c r="AM4" s="109">
        <v>0</v>
      </c>
      <c r="AN4" s="19">
        <v>1922.6</v>
      </c>
      <c r="AO4" s="19">
        <v>1805.4</v>
      </c>
      <c r="AP4" s="104">
        <v>108.1</v>
      </c>
      <c r="AQ4" s="82">
        <f>AN4/AO4*AP4</f>
        <v>115.11745873490638</v>
      </c>
      <c r="AR4" s="81">
        <v>0</v>
      </c>
      <c r="AS4" s="56"/>
      <c r="AT4" s="116">
        <v>-1</v>
      </c>
      <c r="AU4" s="111"/>
      <c r="AV4" s="111"/>
      <c r="AW4" s="47" t="e">
        <f>AU4/AV4</f>
        <v>#DIV/0!</v>
      </c>
      <c r="AX4" s="47">
        <v>1</v>
      </c>
      <c r="AY4" s="48">
        <f>1950.9+1188+1919</f>
        <v>5057.8999999999996</v>
      </c>
      <c r="AZ4" s="47">
        <f>1081.9+1180.4+2023.6</f>
        <v>4285.8999999999996</v>
      </c>
      <c r="BA4" s="105">
        <f>(AY4-AZ4)/AZ4</f>
        <v>0.18012552789379127</v>
      </c>
      <c r="BB4" s="47">
        <v>0</v>
      </c>
      <c r="BC4" s="48">
        <v>940.6</v>
      </c>
      <c r="BD4" s="48">
        <v>1082.4000000000001</v>
      </c>
      <c r="BE4" s="48">
        <v>1505.6</v>
      </c>
      <c r="BF4" s="48">
        <v>1342.4</v>
      </c>
      <c r="BG4" s="105">
        <f>BF4/(1.1*(BC4+BD4+BE4)/3)</f>
        <v>1.0375477268862749</v>
      </c>
      <c r="BH4" s="47">
        <v>1</v>
      </c>
      <c r="BI4" s="30"/>
      <c r="BJ4" s="88">
        <v>1</v>
      </c>
      <c r="BK4" s="48"/>
      <c r="BL4" s="47">
        <v>0</v>
      </c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75">
        <v>0</v>
      </c>
      <c r="CA4" s="121">
        <f>H4+P4+V4+AK4+AM4+AR4+AT4+AX4+BB4+BH4+BJ4+BL4+BZ4+AB4+AE4</f>
        <v>7</v>
      </c>
    </row>
    <row r="5" spans="1:125" ht="32.25" customHeight="1">
      <c r="A5" s="90" t="s">
        <v>7</v>
      </c>
      <c r="B5" s="75"/>
      <c r="C5" s="21"/>
      <c r="D5" s="14"/>
      <c r="E5" s="19"/>
      <c r="F5" s="42" t="e">
        <f t="shared" ref="F5:F8" si="0">B5/(C5-D5-E5)</f>
        <v>#DIV/0!</v>
      </c>
      <c r="G5" s="7" t="s">
        <v>3</v>
      </c>
      <c r="H5" s="7">
        <v>1</v>
      </c>
      <c r="I5" s="14">
        <v>0</v>
      </c>
      <c r="J5" s="21"/>
      <c r="K5" s="21"/>
      <c r="L5" s="21">
        <v>0</v>
      </c>
      <c r="M5" s="62">
        <v>0</v>
      </c>
      <c r="N5" s="15" t="e">
        <f t="shared" ref="N5:N8" si="1">(I5/(J5-K5-L5))</f>
        <v>#DIV/0!</v>
      </c>
      <c r="O5" s="7" t="s">
        <v>3</v>
      </c>
      <c r="P5" s="7">
        <v>1</v>
      </c>
      <c r="Q5" s="18"/>
      <c r="R5" s="74"/>
      <c r="S5" s="75"/>
      <c r="T5" s="20" t="e">
        <f>Q4/(R4-S4)</f>
        <v>#DIV/0!</v>
      </c>
      <c r="U5" s="44" t="s">
        <v>4</v>
      </c>
      <c r="V5" s="7">
        <v>1</v>
      </c>
      <c r="W5" s="1"/>
      <c r="X5" s="54"/>
      <c r="Y5" s="1"/>
      <c r="Z5" s="20">
        <f t="shared" ref="Z5:Z8" si="2">W5-(Y5+X5)</f>
        <v>0</v>
      </c>
      <c r="AA5" s="44" t="s">
        <v>5</v>
      </c>
      <c r="AB5" s="7">
        <v>1</v>
      </c>
      <c r="AC5" s="65">
        <v>0</v>
      </c>
      <c r="AD5" s="44">
        <v>0</v>
      </c>
      <c r="AE5" s="7">
        <v>1</v>
      </c>
      <c r="AF5" s="60">
        <v>289.7</v>
      </c>
      <c r="AG5" s="60"/>
      <c r="AH5" s="84" t="e">
        <f>AF5/AG5</f>
        <v>#DIV/0!</v>
      </c>
      <c r="AI5" s="57"/>
      <c r="AJ5" s="21"/>
      <c r="AK5" s="51">
        <v>0</v>
      </c>
      <c r="AL5" s="107"/>
      <c r="AM5" s="109">
        <v>0</v>
      </c>
      <c r="AN5" s="19">
        <v>2354.4</v>
      </c>
      <c r="AO5" s="19">
        <v>1980.4</v>
      </c>
      <c r="AP5" s="104">
        <v>108.1</v>
      </c>
      <c r="AQ5" s="82">
        <f t="shared" ref="AQ5:AQ8" si="3">AN5/AO5*AP5</f>
        <v>128.51476469400123</v>
      </c>
      <c r="AR5" s="81">
        <v>0</v>
      </c>
      <c r="AS5" s="56"/>
      <c r="AT5" s="116">
        <v>-1</v>
      </c>
      <c r="AU5" s="111"/>
      <c r="AV5" s="111"/>
      <c r="AW5" s="47" t="e">
        <f t="shared" ref="AW5:AW8" si="4">AU5/AV5</f>
        <v>#DIV/0!</v>
      </c>
      <c r="AX5" s="47">
        <v>1</v>
      </c>
      <c r="AY5" s="48">
        <f>2155.9+1302+1995</f>
        <v>5452.9</v>
      </c>
      <c r="AZ5" s="47">
        <f>1658.9+1272.4+1967.6</f>
        <v>4898.8999999999996</v>
      </c>
      <c r="BA5" s="105">
        <f t="shared" ref="BA5:BA8" si="5">(AY5-AZ5)/AZ5</f>
        <v>0.11308661128008329</v>
      </c>
      <c r="BB5" s="47">
        <v>0</v>
      </c>
      <c r="BC5" s="48">
        <v>1281.7</v>
      </c>
      <c r="BD5" s="48">
        <v>1174.9000000000001</v>
      </c>
      <c r="BE5" s="48">
        <v>1814.4</v>
      </c>
      <c r="BF5" s="48">
        <v>1495.5</v>
      </c>
      <c r="BG5" s="105">
        <f t="shared" ref="BG5:BG8" si="6">BF5/(1.1*(BC5+BD5+BE5)/3)</f>
        <v>0.95496051595325759</v>
      </c>
      <c r="BH5" s="47">
        <v>1</v>
      </c>
      <c r="BI5" s="30"/>
      <c r="BJ5" s="88">
        <v>1</v>
      </c>
      <c r="BK5" s="48"/>
      <c r="BL5" s="47">
        <v>0</v>
      </c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75">
        <v>0</v>
      </c>
      <c r="CA5" s="121">
        <f t="shared" ref="CA5:CA8" si="7">H5+P5+V5+AK5+AM5+AR5+AT5+AX5+BB5+BH5+BJ5+BL5+BZ5+AB5+AE5</f>
        <v>7</v>
      </c>
    </row>
    <row r="6" spans="1:125" ht="30">
      <c r="A6" s="90" t="s">
        <v>8</v>
      </c>
      <c r="B6" s="75"/>
      <c r="C6" s="21"/>
      <c r="D6" s="23"/>
      <c r="E6" s="25"/>
      <c r="F6" s="42" t="e">
        <f t="shared" si="0"/>
        <v>#DIV/0!</v>
      </c>
      <c r="G6" s="26" t="s">
        <v>3</v>
      </c>
      <c r="H6" s="7">
        <v>1</v>
      </c>
      <c r="I6" s="23">
        <v>0</v>
      </c>
      <c r="J6" s="27"/>
      <c r="K6" s="27"/>
      <c r="L6" s="27">
        <v>0</v>
      </c>
      <c r="M6" s="63">
        <v>0</v>
      </c>
      <c r="N6" s="15" t="e">
        <f t="shared" si="1"/>
        <v>#DIV/0!</v>
      </c>
      <c r="O6" s="26" t="s">
        <v>3</v>
      </c>
      <c r="P6" s="26">
        <v>1</v>
      </c>
      <c r="Q6" s="24"/>
      <c r="R6" s="76"/>
      <c r="S6" s="77"/>
      <c r="T6" s="28" t="e">
        <f>Q6/(R6-S6)</f>
        <v>#DIV/0!</v>
      </c>
      <c r="U6" s="45" t="s">
        <v>4</v>
      </c>
      <c r="V6" s="26">
        <v>1</v>
      </c>
      <c r="W6" s="29"/>
      <c r="X6" s="54"/>
      <c r="Y6" s="29"/>
      <c r="Z6" s="20">
        <f t="shared" si="2"/>
        <v>0</v>
      </c>
      <c r="AA6" s="45" t="s">
        <v>5</v>
      </c>
      <c r="AB6" s="26">
        <v>1</v>
      </c>
      <c r="AC6" s="89">
        <v>0</v>
      </c>
      <c r="AD6" s="44">
        <v>0</v>
      </c>
      <c r="AE6" s="26">
        <v>1</v>
      </c>
      <c r="AF6" s="60">
        <v>451.5</v>
      </c>
      <c r="AG6" s="60"/>
      <c r="AH6" s="85" t="e">
        <f>AF6/AG6</f>
        <v>#DIV/0!</v>
      </c>
      <c r="AI6" s="58"/>
      <c r="AJ6" s="29"/>
      <c r="AK6" s="52">
        <v>0</v>
      </c>
      <c r="AL6" s="107"/>
      <c r="AM6" s="109">
        <v>0</v>
      </c>
      <c r="AN6" s="25">
        <v>2925.1</v>
      </c>
      <c r="AO6" s="25">
        <v>3126.9</v>
      </c>
      <c r="AP6" s="104">
        <v>108.1</v>
      </c>
      <c r="AQ6" s="82">
        <f t="shared" si="3"/>
        <v>101.123576065752</v>
      </c>
      <c r="AR6" s="81">
        <v>2</v>
      </c>
      <c r="AS6" s="112"/>
      <c r="AT6" s="116">
        <v>-1</v>
      </c>
      <c r="AU6" s="113"/>
      <c r="AV6" s="113"/>
      <c r="AW6" s="47" t="e">
        <f t="shared" si="4"/>
        <v>#DIV/0!</v>
      </c>
      <c r="AX6" s="32">
        <v>1</v>
      </c>
      <c r="AY6" s="53">
        <f>3439.5+1683+5276</f>
        <v>10398.5</v>
      </c>
      <c r="AZ6" s="32">
        <f>2148.6+1607.7+5158.3</f>
        <v>8914.6</v>
      </c>
      <c r="BA6" s="105">
        <f t="shared" si="5"/>
        <v>0.16645727233975721</v>
      </c>
      <c r="BB6" s="32">
        <v>0</v>
      </c>
      <c r="BC6" s="53">
        <v>2074</v>
      </c>
      <c r="BD6" s="53">
        <v>2473.6999999999998</v>
      </c>
      <c r="BE6" s="53">
        <v>2856.5</v>
      </c>
      <c r="BF6" s="53">
        <v>2489.6999999999998</v>
      </c>
      <c r="BG6" s="105">
        <f t="shared" si="6"/>
        <v>0.9170593594299058</v>
      </c>
      <c r="BH6" s="118">
        <v>1</v>
      </c>
      <c r="BI6" s="31"/>
      <c r="BJ6" s="89">
        <v>1</v>
      </c>
      <c r="BK6" s="53"/>
      <c r="BL6" s="32">
        <v>0</v>
      </c>
      <c r="BM6" s="65"/>
      <c r="BN6" s="65"/>
      <c r="BO6" s="66"/>
      <c r="BP6" s="65"/>
      <c r="BQ6" s="66"/>
      <c r="BR6" s="66"/>
      <c r="BS6" s="66"/>
      <c r="BT6" s="66"/>
      <c r="BU6" s="66"/>
      <c r="BV6" s="66"/>
      <c r="BW6" s="66"/>
      <c r="BX6" s="66"/>
      <c r="BY6" s="66"/>
      <c r="BZ6" s="75">
        <v>0</v>
      </c>
      <c r="CA6" s="121">
        <f t="shared" si="7"/>
        <v>9</v>
      </c>
    </row>
    <row r="7" spans="1:125" ht="30">
      <c r="A7" s="90" t="s">
        <v>9</v>
      </c>
      <c r="B7" s="75"/>
      <c r="C7" s="21"/>
      <c r="D7" s="14"/>
      <c r="E7" s="14"/>
      <c r="F7" s="42" t="e">
        <f t="shared" si="0"/>
        <v>#DIV/0!</v>
      </c>
      <c r="G7" s="7" t="s">
        <v>3</v>
      </c>
      <c r="H7" s="7">
        <v>1</v>
      </c>
      <c r="I7" s="14">
        <v>0</v>
      </c>
      <c r="J7" s="21"/>
      <c r="K7" s="21"/>
      <c r="L7" s="21">
        <v>0</v>
      </c>
      <c r="M7" s="62">
        <v>0</v>
      </c>
      <c r="N7" s="15" t="e">
        <f t="shared" si="1"/>
        <v>#DIV/0!</v>
      </c>
      <c r="O7" s="7" t="s">
        <v>3</v>
      </c>
      <c r="P7" s="7">
        <v>1</v>
      </c>
      <c r="Q7" s="18"/>
      <c r="R7" s="78"/>
      <c r="S7" s="75"/>
      <c r="T7" s="20" t="e">
        <f>Q7/(R7-S7)</f>
        <v>#DIV/0!</v>
      </c>
      <c r="U7" s="44" t="s">
        <v>4</v>
      </c>
      <c r="V7" s="7">
        <v>1</v>
      </c>
      <c r="W7" s="1"/>
      <c r="X7" s="16"/>
      <c r="Y7" s="1"/>
      <c r="Z7" s="20">
        <f t="shared" si="2"/>
        <v>0</v>
      </c>
      <c r="AA7" s="44" t="s">
        <v>5</v>
      </c>
      <c r="AB7" s="7">
        <v>1</v>
      </c>
      <c r="AC7" s="65">
        <v>0</v>
      </c>
      <c r="AD7" s="44">
        <v>0</v>
      </c>
      <c r="AE7" s="7">
        <v>1</v>
      </c>
      <c r="AF7" s="60">
        <v>341.5</v>
      </c>
      <c r="AG7" s="60"/>
      <c r="AH7" s="84" t="e">
        <f>AF7/AG7</f>
        <v>#DIV/0!</v>
      </c>
      <c r="AI7" s="57"/>
      <c r="AJ7" s="1"/>
      <c r="AK7" s="51">
        <v>0</v>
      </c>
      <c r="AL7" s="108"/>
      <c r="AM7" s="110">
        <v>0</v>
      </c>
      <c r="AN7" s="14">
        <v>1597.9</v>
      </c>
      <c r="AO7" s="14">
        <v>1484.2</v>
      </c>
      <c r="AP7" s="104">
        <v>108.1</v>
      </c>
      <c r="AQ7" s="82">
        <f t="shared" si="3"/>
        <v>116.38120873197681</v>
      </c>
      <c r="AR7" s="81">
        <v>0</v>
      </c>
      <c r="AS7" s="56"/>
      <c r="AT7" s="116">
        <v>-1</v>
      </c>
      <c r="AU7" s="114"/>
      <c r="AV7" s="114"/>
      <c r="AW7" s="47" t="e">
        <f t="shared" si="4"/>
        <v>#DIV/0!</v>
      </c>
      <c r="AX7" s="22">
        <v>1</v>
      </c>
      <c r="AY7" s="48">
        <f>1624.2+1343+1987</f>
        <v>4954.2</v>
      </c>
      <c r="AZ7" s="22">
        <f>1208.8+1350.5+2069.5</f>
        <v>4628.8</v>
      </c>
      <c r="BA7" s="105">
        <f t="shared" si="5"/>
        <v>7.0298997580366326E-2</v>
      </c>
      <c r="BB7" s="22">
        <v>1</v>
      </c>
      <c r="BC7" s="48">
        <v>1304.2</v>
      </c>
      <c r="BD7" s="48">
        <v>1234.4000000000001</v>
      </c>
      <c r="BE7" s="48">
        <v>1268.2</v>
      </c>
      <c r="BF7" s="48">
        <v>1116.7</v>
      </c>
      <c r="BG7" s="105">
        <f t="shared" si="6"/>
        <v>0.80002770162484349</v>
      </c>
      <c r="BH7" s="47">
        <v>1</v>
      </c>
      <c r="BI7" s="30"/>
      <c r="BJ7" s="88">
        <v>1</v>
      </c>
      <c r="BK7" s="48"/>
      <c r="BL7" s="22">
        <v>0</v>
      </c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75">
        <v>0</v>
      </c>
      <c r="CA7" s="121">
        <f t="shared" si="7"/>
        <v>8</v>
      </c>
    </row>
    <row r="8" spans="1:125" ht="30">
      <c r="A8" s="90" t="s">
        <v>10</v>
      </c>
      <c r="B8" s="75"/>
      <c r="C8" s="21"/>
      <c r="D8" s="33"/>
      <c r="E8" s="35"/>
      <c r="F8" s="42" t="e">
        <f t="shared" si="0"/>
        <v>#DIV/0!</v>
      </c>
      <c r="G8" s="36" t="s">
        <v>3</v>
      </c>
      <c r="H8" s="7">
        <v>1</v>
      </c>
      <c r="I8" s="33">
        <v>0</v>
      </c>
      <c r="J8" s="37"/>
      <c r="K8" s="40"/>
      <c r="L8" s="37">
        <v>0</v>
      </c>
      <c r="M8" s="64">
        <v>0</v>
      </c>
      <c r="N8" s="15" t="e">
        <f t="shared" si="1"/>
        <v>#DIV/0!</v>
      </c>
      <c r="O8" s="36" t="s">
        <v>3</v>
      </c>
      <c r="P8" s="36">
        <v>1</v>
      </c>
      <c r="Q8" s="34"/>
      <c r="R8" s="79"/>
      <c r="S8" s="80"/>
      <c r="T8" s="38" t="e">
        <f>Q8/(R8-S8)</f>
        <v>#DIV/0!</v>
      </c>
      <c r="U8" s="43" t="s">
        <v>4</v>
      </c>
      <c r="V8" s="36">
        <v>1</v>
      </c>
      <c r="W8" s="1"/>
      <c r="X8" s="54"/>
      <c r="Y8" s="1"/>
      <c r="Z8" s="20">
        <f t="shared" si="2"/>
        <v>0</v>
      </c>
      <c r="AA8" s="43" t="s">
        <v>5</v>
      </c>
      <c r="AB8" s="36">
        <v>1</v>
      </c>
      <c r="AC8" s="67">
        <v>0</v>
      </c>
      <c r="AD8" s="44">
        <v>0</v>
      </c>
      <c r="AE8" s="36">
        <v>1</v>
      </c>
      <c r="AF8" s="60">
        <v>1970.4</v>
      </c>
      <c r="AG8" s="60"/>
      <c r="AH8" s="86" t="e">
        <f>AF8/AG8</f>
        <v>#DIV/0!</v>
      </c>
      <c r="AI8" s="59"/>
      <c r="AJ8" s="39"/>
      <c r="AK8" s="49">
        <v>0</v>
      </c>
      <c r="AL8" s="107"/>
      <c r="AM8" s="109">
        <v>0</v>
      </c>
      <c r="AN8" s="35">
        <v>17556.099999999999</v>
      </c>
      <c r="AO8" s="35">
        <v>13863.9</v>
      </c>
      <c r="AP8" s="104">
        <v>108.1</v>
      </c>
      <c r="AQ8" s="82">
        <f t="shared" si="3"/>
        <v>136.88892807940044</v>
      </c>
      <c r="AR8" s="81">
        <v>0</v>
      </c>
      <c r="AS8" s="115"/>
      <c r="AT8" s="116">
        <v>-1</v>
      </c>
      <c r="AU8" s="116">
        <v>7.2</v>
      </c>
      <c r="AV8" s="116">
        <v>1853.3</v>
      </c>
      <c r="AW8" s="47">
        <f t="shared" si="4"/>
        <v>3.8849619597474778E-3</v>
      </c>
      <c r="AX8" s="68">
        <v>1</v>
      </c>
      <c r="AY8" s="103">
        <f>14113.9+1084</f>
        <v>15197.9</v>
      </c>
      <c r="AZ8" s="68">
        <f>13035.9+1897</f>
        <v>14932.9</v>
      </c>
      <c r="BA8" s="105">
        <f t="shared" si="5"/>
        <v>1.7746050666648808E-2</v>
      </c>
      <c r="BB8" s="68">
        <v>1</v>
      </c>
      <c r="BC8" s="103">
        <v>2897.8</v>
      </c>
      <c r="BD8" s="103">
        <v>4397.8</v>
      </c>
      <c r="BE8" s="103">
        <v>4143.3</v>
      </c>
      <c r="BF8" s="103">
        <v>5385.1</v>
      </c>
      <c r="BG8" s="105">
        <f t="shared" si="6"/>
        <v>1.2839203388119802</v>
      </c>
      <c r="BH8" s="119">
        <v>1</v>
      </c>
      <c r="BI8" s="30"/>
      <c r="BJ8" s="75">
        <v>0.75</v>
      </c>
      <c r="BK8" s="46"/>
      <c r="BL8" s="41">
        <v>0</v>
      </c>
      <c r="BM8" s="67">
        <v>0.35</v>
      </c>
      <c r="BN8" s="67"/>
      <c r="BO8" s="67"/>
      <c r="BP8" s="65"/>
      <c r="BQ8" s="67">
        <v>0.1</v>
      </c>
      <c r="BR8" s="67"/>
      <c r="BS8" s="67">
        <v>0.25</v>
      </c>
      <c r="BT8" s="67">
        <v>0.25</v>
      </c>
      <c r="BU8" s="67">
        <v>0.1</v>
      </c>
      <c r="BV8" s="67"/>
      <c r="BW8" s="67"/>
      <c r="BX8" s="67"/>
      <c r="BY8" s="67"/>
      <c r="BZ8" s="75">
        <f>SUM(BM8:BY8)</f>
        <v>1.05</v>
      </c>
      <c r="CA8" s="121">
        <f t="shared" si="7"/>
        <v>8.8000000000000007</v>
      </c>
    </row>
    <row r="9" spans="1:125" ht="16.5" customHeight="1">
      <c r="W9" s="69"/>
      <c r="X9" s="70"/>
      <c r="Y9" s="69"/>
      <c r="AC9" s="5"/>
      <c r="AL9" s="55"/>
      <c r="AM9" s="5"/>
      <c r="AN9" s="5"/>
      <c r="AO9" s="5"/>
      <c r="AP9" s="5"/>
      <c r="AQ9" s="5"/>
      <c r="AR9" s="5"/>
      <c r="BM9" s="50"/>
    </row>
    <row r="10" spans="1:125" hidden="1">
      <c r="X10" s="5"/>
      <c r="AC10" s="5"/>
      <c r="AL10" s="55"/>
      <c r="AM10" s="5"/>
      <c r="AN10" s="5"/>
      <c r="AO10" s="5"/>
      <c r="AP10" s="5"/>
      <c r="AQ10" s="5"/>
      <c r="AR10" s="5"/>
    </row>
    <row r="11" spans="1:125" hidden="1">
      <c r="X11" s="5"/>
      <c r="AC11" s="5"/>
      <c r="AL11" s="55"/>
      <c r="AM11" s="5"/>
      <c r="AN11" s="5"/>
      <c r="AO11" s="5"/>
      <c r="AP11" s="5"/>
      <c r="AQ11" s="5"/>
      <c r="AR11" s="5"/>
    </row>
    <row r="12" spans="1:125" hidden="1">
      <c r="X12" s="5"/>
      <c r="AC12" s="5"/>
      <c r="AL12" s="55"/>
      <c r="AM12" s="5"/>
      <c r="AN12" s="5"/>
      <c r="AO12" s="5"/>
      <c r="AP12" s="5"/>
      <c r="AQ12" s="5"/>
      <c r="AR12" s="5"/>
    </row>
    <row r="13" spans="1:125" hidden="1">
      <c r="X13" s="5"/>
      <c r="AC13" s="5"/>
      <c r="AL13" s="55"/>
      <c r="AM13" s="5"/>
      <c r="AN13" s="5"/>
      <c r="AO13" s="5"/>
      <c r="AP13" s="5"/>
      <c r="AQ13" s="5"/>
      <c r="AR13" s="5"/>
    </row>
    <row r="14" spans="1:125" hidden="1">
      <c r="X14" s="5"/>
      <c r="AC14" s="5"/>
      <c r="AL14" s="55"/>
      <c r="AM14" s="5"/>
      <c r="AN14" s="5"/>
      <c r="AO14" s="5"/>
      <c r="AP14" s="5"/>
      <c r="AQ14" s="5"/>
      <c r="AR14" s="5"/>
    </row>
    <row r="15" spans="1:125" hidden="1">
      <c r="X15" s="5"/>
      <c r="AC15" s="5"/>
      <c r="AL15" s="55"/>
      <c r="AM15" s="5"/>
      <c r="AN15" s="5"/>
      <c r="AO15" s="5"/>
      <c r="AP15" s="5"/>
      <c r="AQ15" s="5"/>
      <c r="AR15" s="5"/>
    </row>
    <row r="16" spans="1:125" hidden="1">
      <c r="X16" s="5"/>
      <c r="AC16" s="5"/>
      <c r="AL16" s="55"/>
      <c r="AM16" s="5"/>
      <c r="AN16" s="5"/>
      <c r="AO16" s="5"/>
      <c r="AP16" s="5"/>
      <c r="AQ16" s="5"/>
      <c r="AR16" s="5"/>
    </row>
    <row r="17" spans="24:44" hidden="1">
      <c r="X17" s="5"/>
      <c r="AC17" s="5"/>
      <c r="AL17" s="55"/>
      <c r="AM17" s="5"/>
      <c r="AN17" s="5"/>
      <c r="AO17" s="5"/>
      <c r="AP17" s="5"/>
      <c r="AQ17" s="5"/>
      <c r="AR17" s="5"/>
    </row>
    <row r="18" spans="24:44" hidden="1">
      <c r="X18" s="5"/>
      <c r="AC18" s="5"/>
      <c r="AL18" s="55"/>
      <c r="AM18" s="5"/>
      <c r="AN18" s="5"/>
      <c r="AO18" s="5"/>
      <c r="AP18" s="5"/>
      <c r="AQ18" s="5"/>
      <c r="AR18" s="5"/>
    </row>
    <row r="19" spans="24:44" hidden="1">
      <c r="X19" s="5"/>
      <c r="AC19" s="5"/>
      <c r="AL19" s="55"/>
      <c r="AM19" s="5"/>
      <c r="AN19" s="5"/>
      <c r="AO19" s="5"/>
      <c r="AP19" s="5"/>
      <c r="AQ19" s="5"/>
      <c r="AR19" s="5"/>
    </row>
    <row r="20" spans="24:44" hidden="1">
      <c r="X20" s="5"/>
      <c r="AC20" s="5"/>
      <c r="AL20" s="55"/>
      <c r="AM20" s="5"/>
      <c r="AN20" s="5"/>
      <c r="AO20" s="5"/>
      <c r="AP20" s="5"/>
      <c r="AQ20" s="5"/>
      <c r="AR20" s="5"/>
    </row>
    <row r="21" spans="24:44" hidden="1">
      <c r="X21" s="5"/>
      <c r="AC21" s="5"/>
      <c r="AL21" s="55"/>
      <c r="AM21" s="5"/>
      <c r="AN21" s="5"/>
      <c r="AO21" s="5"/>
      <c r="AP21" s="5"/>
      <c r="AQ21" s="5"/>
      <c r="AR21" s="5"/>
    </row>
    <row r="22" spans="24:44" hidden="1">
      <c r="X22" s="5"/>
      <c r="AC22" s="5"/>
      <c r="AL22" s="55"/>
      <c r="AM22" s="5"/>
      <c r="AN22" s="5"/>
      <c r="AO22" s="5"/>
      <c r="AP22" s="5"/>
      <c r="AQ22" s="5"/>
      <c r="AR22" s="5"/>
    </row>
    <row r="23" spans="24:44" hidden="1">
      <c r="X23" s="5"/>
      <c r="AC23" s="5"/>
      <c r="AL23" s="55"/>
      <c r="AM23" s="5"/>
      <c r="AN23" s="5"/>
      <c r="AO23" s="5"/>
      <c r="AP23" s="5"/>
      <c r="AQ23" s="5"/>
      <c r="AR23" s="5"/>
    </row>
    <row r="24" spans="24:44" hidden="1">
      <c r="X24" s="5"/>
      <c r="AC24" s="5"/>
      <c r="AL24" s="55"/>
      <c r="AM24" s="5"/>
      <c r="AN24" s="5"/>
      <c r="AO24" s="5"/>
      <c r="AP24" s="5"/>
      <c r="AQ24" s="5"/>
      <c r="AR24" s="5"/>
    </row>
    <row r="25" spans="24:44" hidden="1">
      <c r="X25" s="5"/>
      <c r="AC25" s="5"/>
      <c r="AL25" s="55"/>
      <c r="AM25" s="5"/>
      <c r="AN25" s="5"/>
      <c r="AO25" s="5"/>
      <c r="AP25" s="5"/>
      <c r="AQ25" s="5"/>
      <c r="AR25" s="5"/>
    </row>
    <row r="26" spans="24:44" hidden="1">
      <c r="X26" s="5"/>
      <c r="AC26" s="5"/>
      <c r="AL26" s="55"/>
      <c r="AM26" s="5"/>
      <c r="AN26" s="5"/>
      <c r="AO26" s="5"/>
      <c r="AP26" s="5"/>
      <c r="AQ26" s="5"/>
      <c r="AR26" s="5"/>
    </row>
    <row r="27" spans="24:44" hidden="1">
      <c r="X27" s="5"/>
      <c r="AC27" s="5"/>
      <c r="AL27" s="55"/>
      <c r="AM27" s="5"/>
      <c r="AN27" s="5"/>
      <c r="AO27" s="5"/>
      <c r="AP27" s="5"/>
      <c r="AQ27" s="5"/>
      <c r="AR27" s="5"/>
    </row>
    <row r="28" spans="24:44" hidden="1">
      <c r="X28" s="5"/>
      <c r="AC28" s="5"/>
      <c r="AL28" s="55"/>
      <c r="AM28" s="5"/>
      <c r="AN28" s="5"/>
      <c r="AO28" s="5"/>
      <c r="AP28" s="5"/>
      <c r="AQ28" s="5"/>
      <c r="AR28" s="5"/>
    </row>
    <row r="29" spans="24:44" hidden="1">
      <c r="X29" s="5"/>
      <c r="AC29" s="5"/>
      <c r="AL29" s="55"/>
      <c r="AM29" s="5"/>
      <c r="AN29" s="5"/>
      <c r="AO29" s="5"/>
      <c r="AP29" s="5"/>
      <c r="AQ29" s="5"/>
      <c r="AR29" s="5"/>
    </row>
    <row r="30" spans="24:44" hidden="1">
      <c r="X30" s="5"/>
      <c r="AC30" s="5"/>
      <c r="AL30" s="55"/>
      <c r="AM30" s="5"/>
      <c r="AN30" s="5"/>
      <c r="AO30" s="5"/>
      <c r="AP30" s="5"/>
      <c r="AQ30" s="5"/>
      <c r="AR30" s="5"/>
    </row>
    <row r="31" spans="24:44" hidden="1">
      <c r="X31" s="5"/>
      <c r="AC31" s="5"/>
      <c r="AL31" s="55"/>
      <c r="AM31" s="5"/>
      <c r="AN31" s="5"/>
      <c r="AO31" s="5"/>
      <c r="AP31" s="5"/>
      <c r="AQ31" s="5"/>
      <c r="AR31" s="5"/>
    </row>
    <row r="32" spans="24:44" hidden="1">
      <c r="X32" s="5"/>
      <c r="AC32" s="5"/>
      <c r="AL32" s="55"/>
      <c r="AM32" s="5"/>
      <c r="AN32" s="5"/>
      <c r="AO32" s="5"/>
      <c r="AP32" s="5"/>
      <c r="AQ32" s="5"/>
      <c r="AR32" s="5"/>
    </row>
    <row r="33" spans="24:44" hidden="1">
      <c r="X33" s="5"/>
      <c r="AC33" s="5"/>
      <c r="AL33" s="55"/>
      <c r="AM33" s="5"/>
      <c r="AN33" s="5"/>
      <c r="AO33" s="5"/>
      <c r="AP33" s="5"/>
      <c r="AQ33" s="5"/>
      <c r="AR33" s="5"/>
    </row>
    <row r="34" spans="24:44" hidden="1">
      <c r="X34" s="5"/>
      <c r="AC34" s="5"/>
      <c r="AL34" s="55"/>
      <c r="AM34" s="5"/>
      <c r="AN34" s="5"/>
      <c r="AO34" s="5"/>
      <c r="AP34" s="5"/>
      <c r="AQ34" s="5"/>
      <c r="AR34" s="5"/>
    </row>
    <row r="35" spans="24:44" hidden="1">
      <c r="X35" s="5"/>
      <c r="AC35" s="5"/>
      <c r="AL35" s="55"/>
      <c r="AM35" s="5"/>
      <c r="AN35" s="5"/>
      <c r="AO35" s="5"/>
      <c r="AP35" s="5"/>
      <c r="AQ35" s="5"/>
      <c r="AR35" s="5"/>
    </row>
    <row r="36" spans="24:44" hidden="1">
      <c r="X36" s="5"/>
      <c r="AC36" s="5"/>
      <c r="AL36" s="55"/>
      <c r="AM36" s="5"/>
      <c r="AN36" s="5"/>
      <c r="AO36" s="5"/>
      <c r="AP36" s="5"/>
      <c r="AQ36" s="5"/>
      <c r="AR36" s="5"/>
    </row>
    <row r="37" spans="24:44" hidden="1">
      <c r="X37" s="5"/>
      <c r="AC37" s="5"/>
      <c r="AL37" s="55"/>
      <c r="AM37" s="5"/>
      <c r="AN37" s="5"/>
      <c r="AO37" s="5"/>
      <c r="AP37" s="5"/>
      <c r="AQ37" s="5"/>
      <c r="AR37" s="5"/>
    </row>
    <row r="38" spans="24:44" hidden="1">
      <c r="X38" s="5"/>
      <c r="AC38" s="5"/>
      <c r="AL38" s="55"/>
      <c r="AM38" s="5"/>
      <c r="AN38" s="5"/>
      <c r="AO38" s="5"/>
      <c r="AP38" s="5"/>
      <c r="AQ38" s="5"/>
      <c r="AR38" s="5"/>
    </row>
    <row r="39" spans="24:44" hidden="1">
      <c r="X39" s="5"/>
      <c r="AC39" s="5"/>
      <c r="AL39" s="55"/>
      <c r="AM39" s="5"/>
      <c r="AN39" s="5"/>
      <c r="AO39" s="5"/>
      <c r="AP39" s="5"/>
      <c r="AQ39" s="5"/>
      <c r="AR39" s="5"/>
    </row>
    <row r="40" spans="24:44" hidden="1">
      <c r="X40" s="5"/>
      <c r="AC40" s="5"/>
      <c r="AL40" s="55"/>
      <c r="AM40" s="5"/>
      <c r="AN40" s="5"/>
      <c r="AO40" s="5"/>
      <c r="AP40" s="5"/>
      <c r="AQ40" s="5"/>
      <c r="AR40" s="5"/>
    </row>
    <row r="41" spans="24:44" hidden="1">
      <c r="X41" s="5"/>
      <c r="AC41" s="5"/>
      <c r="AL41" s="55"/>
      <c r="AM41" s="5"/>
      <c r="AN41" s="5"/>
      <c r="AO41" s="5"/>
      <c r="AP41" s="5"/>
      <c r="AQ41" s="5"/>
      <c r="AR41" s="5"/>
    </row>
    <row r="42" spans="24:44" hidden="1">
      <c r="X42" s="5"/>
      <c r="AC42" s="5"/>
      <c r="AL42" s="55"/>
      <c r="AM42" s="5"/>
      <c r="AN42" s="5"/>
      <c r="AO42" s="5"/>
      <c r="AP42" s="5"/>
      <c r="AQ42" s="5"/>
      <c r="AR42" s="5"/>
    </row>
    <row r="43" spans="24:44" hidden="1">
      <c r="X43" s="5"/>
      <c r="AC43" s="5"/>
      <c r="AL43" s="55"/>
      <c r="AM43" s="5"/>
      <c r="AN43" s="5"/>
      <c r="AO43" s="5"/>
      <c r="AP43" s="5"/>
      <c r="AQ43" s="5"/>
      <c r="AR43" s="5"/>
    </row>
    <row r="44" spans="24:44" hidden="1">
      <c r="X44" s="5"/>
      <c r="AC44" s="5"/>
      <c r="AL44" s="55"/>
      <c r="AM44" s="5"/>
      <c r="AN44" s="5"/>
      <c r="AO44" s="5"/>
      <c r="AP44" s="5"/>
      <c r="AQ44" s="5"/>
      <c r="AR44" s="5"/>
    </row>
  </sheetData>
  <customSheetViews>
    <customSheetView guid="{E6E35B51-2B6C-4505-80DA-44E3E0129050}" showPageBreaks="1" printArea="1" showAutoFilter="1" showRuler="0">
      <pane xSplit="1" ySplit="3" topLeftCell="CG4" activePane="bottomRight" state="frozen"/>
      <selection pane="bottomRight" activeCell="S56" sqref="S56"/>
      <pageMargins left="0.23" right="0.19" top="0.19" bottom="0.16" header="0.5" footer="0.5"/>
      <pageSetup paperSize="9" scale="70" orientation="landscape" r:id="rId1"/>
      <headerFooter alignWithMargins="0"/>
      <autoFilter ref="B1:CK1"/>
    </customSheetView>
    <customSheetView guid="{CA4CF57B-1429-451A-B90F-66974004EC04}" showPageBreaks="1" showRuler="0">
      <pane xSplit="1" ySplit="3" topLeftCell="AO30" activePane="bottomRight" state="frozen"/>
      <selection pane="bottomRight" activeCell="R3" sqref="R3"/>
      <colBreaks count="3" manualBreakCount="3">
        <brk id="20" max="1048575" man="1"/>
        <brk id="21" max="1048575" man="1"/>
        <brk id="43" max="1048575" man="1"/>
      </colBreaks>
      <pageMargins left="0.23" right="0.19" top="0.19" bottom="0.16" header="0.5" footer="0.5"/>
      <pageSetup paperSize="9" scale="61" orientation="landscape" r:id="rId2"/>
      <headerFooter alignWithMargins="0"/>
    </customSheetView>
    <customSheetView guid="{A0CB5671-798E-47D4-8F2F-926DE6C0913F}" showPageBreaks="1" showAutoFilter="1" showRuler="0">
      <pane xSplit="1" ySplit="3" topLeftCell="BU41" activePane="bottomRight" state="frozen"/>
      <selection pane="bottomRight" activeCell="BX50" sqref="BX50"/>
      <pageMargins left="0.23" right="0.19" top="0.19" bottom="0.16" header="0.5" footer="0.5"/>
      <pageSetup paperSize="9" scale="70" orientation="landscape" r:id="rId3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87FAD824-FED7-4F1B-9277-9B725CB39092}" showAutoFilter="1" hiddenColumns="1" showRuler="0">
      <pane xSplit="1" ySplit="3" topLeftCell="BE25" activePane="bottomRight" state="frozen"/>
      <selection pane="bottomRight" activeCell="BJ25" sqref="BJ25"/>
      <pageMargins left="0.23" right="0.19" top="0.19" bottom="0.16" header="0.5" footer="0.5"/>
      <pageSetup paperSize="9" scale="70" orientation="landscape" r:id="rId5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6"/>
      <headerFooter alignWithMargins="0"/>
      <autoFilter ref="B1:CI1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8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B31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</customSheetViews>
  <mergeCells count="18">
    <mergeCell ref="BC2:BH2"/>
    <mergeCell ref="W2:AB2"/>
    <mergeCell ref="A1:CA1"/>
    <mergeCell ref="AC2:AE2"/>
    <mergeCell ref="BK2:BL2"/>
    <mergeCell ref="A2:A3"/>
    <mergeCell ref="BI2:BJ2"/>
    <mergeCell ref="AJ2:AK2"/>
    <mergeCell ref="AL2:AM2"/>
    <mergeCell ref="AS2:AT2"/>
    <mergeCell ref="BM2:BZ2"/>
    <mergeCell ref="AU2:AX2"/>
    <mergeCell ref="AF2:AI2"/>
    <mergeCell ref="B2:H2"/>
    <mergeCell ref="I2:P2"/>
    <mergeCell ref="AN2:AR2"/>
    <mergeCell ref="Q2:V2"/>
    <mergeCell ref="AY2:BB2"/>
  </mergeCells>
  <phoneticPr fontId="0" type="noConversion"/>
  <pageMargins left="0.23" right="0.19" top="0.19" bottom="0.16" header="0.5" footer="0.5"/>
  <pageSetup paperSize="9" scale="70" orientation="landscape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качества</vt:lpstr>
      <vt:lpstr>качества!Заголовки_для_печати</vt:lpstr>
      <vt:lpstr>качества!Область_печати</vt:lpstr>
    </vt:vector>
  </TitlesOfParts>
  <Company>Кировская область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User</cp:lastModifiedBy>
  <cp:lastPrinted>2025-02-24T06:15:36Z</cp:lastPrinted>
  <dcterms:created xsi:type="dcterms:W3CDTF">2009-01-27T10:52:16Z</dcterms:created>
  <dcterms:modified xsi:type="dcterms:W3CDTF">2025-02-24T07:40:59Z</dcterms:modified>
</cp:coreProperties>
</file>