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91.xml" ContentType="application/vnd.openxmlformats-officedocument.spreadsheetml.revisionLog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4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111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10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3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0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15" yWindow="-15" windowWidth="13425" windowHeight="9735"/>
  </bookViews>
  <sheets>
    <sheet name="КБ" sheetId="1" r:id="rId1"/>
  </sheets>
  <definedNames>
    <definedName name="Z_08882F02_B39A_41CA_B132_0A9CE501090B_.wvu.Cols" localSheetId="0" hidden="1">КБ!$C:$C</definedName>
    <definedName name="Z_08882F02_B39A_41CA_B132_0A9CE501090B_.wvu.PrintArea" localSheetId="0" hidden="1">КБ!$A$1:$G$25</definedName>
    <definedName name="Z_08882F02_B39A_41CA_B132_0A9CE501090B_.wvu.PrintTitles" localSheetId="0" hidden="1">КБ!$4:$4</definedName>
    <definedName name="Z_A22723DF_2435_4AE1_A20F_CCA0ABF120F4_.wvu.PrintArea" localSheetId="0" hidden="1">КБ!$A$1:$G$25</definedName>
    <definedName name="Z_A22723DF_2435_4AE1_A20F_CCA0ABF120F4_.wvu.PrintTitles" localSheetId="0" hidden="1">КБ!$4:$4</definedName>
    <definedName name="Z_B5735733_3A42_4AAD_A329_723C8FDF5F19_.wvu.PrintArea" localSheetId="0" hidden="1">КБ!$A$1:$G$25</definedName>
    <definedName name="Z_B5735733_3A42_4AAD_A329_723C8FDF5F19_.wvu.PrintTitles" localSheetId="0" hidden="1">КБ!$4:$4</definedName>
    <definedName name="Z_D4349826_852A_4FFD_8D57_B9DBFBED04F2_.wvu.PrintArea" localSheetId="0" hidden="1">КБ!$A$1:$G$25</definedName>
    <definedName name="Z_D4349826_852A_4FFD_8D57_B9DBFBED04F2_.wvu.PrintTitles" localSheetId="0" hidden="1">КБ!$4:$4</definedName>
    <definedName name="Z_ED44765C_7FE2_4CF9_AF95_C158F32F46E5_.wvu.Cols" localSheetId="0" hidden="1">КБ!$C:$C</definedName>
    <definedName name="Z_ED44765C_7FE2_4CF9_AF95_C158F32F46E5_.wvu.PrintArea" localSheetId="0" hidden="1">КБ!$A$1:$G$25</definedName>
    <definedName name="Z_ED44765C_7FE2_4CF9_AF95_C158F32F46E5_.wvu.PrintTitles" localSheetId="0" hidden="1">КБ!$4:$4</definedName>
    <definedName name="_xlnm.Print_Titles" localSheetId="0">КБ!$4:$4</definedName>
    <definedName name="_xlnm.Print_Area" localSheetId="0">КБ!$A$1:$G$25</definedName>
  </definedNames>
  <calcPr calcId="125725"/>
  <customWorkbookViews>
    <customWorkbookView name="1 - Личное представление" guid="{ED44765C-7FE2-4CF9-AF95-C158F32F46E5}" mergeInterval="0" personalView="1" maximized="1" xWindow="1" yWindow="1" windowWidth="1916" windowHeight="850" activeSheetId="1"/>
    <customWorkbookView name="Патрушева Лариса Леонидовна - Личное представление" guid="{D4349826-852A-4FFD-8D57-B9DBFBED04F2}" mergeInterval="0" personalView="1" maximized="1" xWindow="-8" yWindow="-8" windowWidth="1936" windowHeight="1056" activeSheetId="1"/>
    <customWorkbookView name="Никулина Надежда Юрьевна - Личное представление" guid="{B5735733-3A42-4AAD-A329-723C8FDF5F19}" mergeInterval="0" personalView="1" windowWidth="960" windowHeight="1040" activeSheetId="1"/>
    <customWorkbookView name="Предеина Юлия Геннадьевна - Личное представление" guid="{A22723DF-2435-4AE1-A20F-CCA0ABF120F4}" mergeInterval="0" personalView="1" maximized="1" xWindow="-9" yWindow="-9" windowWidth="1938" windowHeight="1048" activeSheetId="1"/>
    <customWorkbookView name="User - Личное представление" guid="{08882F02-B39A-41CA-B132-0A9CE501090B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M25" i="1"/>
  <c r="G18"/>
  <c r="E8"/>
  <c r="E10"/>
  <c r="E9"/>
  <c r="F18"/>
  <c r="G10"/>
  <c r="F10"/>
  <c r="D10"/>
  <c r="G9"/>
  <c r="F9"/>
  <c r="G8"/>
  <c r="F8"/>
  <c r="D9"/>
  <c r="D8"/>
  <c r="G20"/>
  <c r="G25" s="1"/>
  <c r="F20"/>
  <c r="F25" s="1"/>
  <c r="E20"/>
  <c r="E25" s="1"/>
  <c r="D20"/>
  <c r="D25" s="1"/>
  <c r="G13"/>
  <c r="F13"/>
  <c r="E13"/>
  <c r="D13"/>
  <c r="D18" l="1"/>
  <c r="C18"/>
  <c r="D6" l="1"/>
  <c r="D11" s="1"/>
  <c r="E6"/>
  <c r="F6"/>
  <c r="G6"/>
  <c r="C6"/>
  <c r="F11" l="1"/>
  <c r="G11"/>
  <c r="E11"/>
  <c r="C20"/>
  <c r="C25" s="1"/>
  <c r="C11"/>
</calcChain>
</file>

<file path=xl/sharedStrings.xml><?xml version="1.0" encoding="utf-8"?>
<sst xmlns="http://schemas.openxmlformats.org/spreadsheetml/2006/main" count="30" uniqueCount="18">
  <si>
    <t>ВСЕГО ДОХОДОВ</t>
  </si>
  <si>
    <t>Наименование показателей</t>
  </si>
  <si>
    <t>ВСЕГО РАСХОДОВ</t>
  </si>
  <si>
    <t>Прогноз</t>
  </si>
  <si>
    <t>в том числе</t>
  </si>
  <si>
    <t>тыс. рублей</t>
  </si>
  <si>
    <t>Дефицит (Профицит)</t>
  </si>
  <si>
    <t>БЕВОЗМЕЗДНЫЕ ПОСТУПЛЕНИЯ</t>
  </si>
  <si>
    <t>КОНСОЛИДИРОВАННЫЙ БЮДЖЕТ</t>
  </si>
  <si>
    <t>НАЛОГОВЫЕ И НЕНАЛОГОВЫЕ ДОХОДЫ</t>
  </si>
  <si>
    <t>СВОД  БЮДЖЕТОВ МУНИЦИПАЛЬНЫХ  ОБРАЗОВАНИЙ</t>
  </si>
  <si>
    <t>Прогноз             на 2025 год</t>
  </si>
  <si>
    <t>Прогноз             на 2026 год</t>
  </si>
  <si>
    <t>Отчет
 за 2023 год</t>
  </si>
  <si>
    <t xml:space="preserve">Ожидаемое исполнение
за 2024 год </t>
  </si>
  <si>
    <t>Прогноз             на 2027 год</t>
  </si>
  <si>
    <t xml:space="preserve"> БЮДЖЕТ муниципального образования Шабалинский муниципальный район </t>
  </si>
  <si>
    <t>основных характеристик консолидированного бюджета на 2024-2027 годы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</si>
</sst>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top"/>
    </xf>
    <xf numFmtId="0" fontId="3" fillId="2" borderId="0" xfId="0" applyFont="1" applyFill="1" applyAlignment="1"/>
    <xf numFmtId="0" fontId="2" fillId="2" borderId="0" xfId="0" applyFont="1" applyFill="1"/>
    <xf numFmtId="0" fontId="3" fillId="2" borderId="2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horizontal="center" vertical="top"/>
    </xf>
    <xf numFmtId="164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1" xfId="0" applyFont="1" applyFill="1" applyBorder="1"/>
    <xf numFmtId="164" fontId="2" fillId="2" borderId="0" xfId="0" applyNumberFormat="1" applyFont="1" applyFill="1"/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 vertical="top"/>
    </xf>
    <xf numFmtId="164" fontId="3" fillId="2" borderId="0" xfId="0" applyNumberFormat="1" applyFont="1" applyFill="1"/>
    <xf numFmtId="0" fontId="3" fillId="2" borderId="0" xfId="0" applyFont="1" applyFill="1"/>
    <xf numFmtId="164" fontId="3" fillId="2" borderId="1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4" fontId="2" fillId="2" borderId="0" xfId="0" applyNumberFormat="1" applyFont="1" applyFill="1"/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42" Type="http://schemas.openxmlformats.org/officeDocument/2006/relationships/revisionLog" Target="revisionLog1.xml"/><Relationship Id="rId21" Type="http://schemas.openxmlformats.org/officeDocument/2006/relationships/revisionLog" Target="revisionLog21.xml"/><Relationship Id="rId34" Type="http://schemas.openxmlformats.org/officeDocument/2006/relationships/revisionLog" Target="revisionLog111.xml"/><Relationship Id="rId38" Type="http://schemas.openxmlformats.org/officeDocument/2006/relationships/revisionLog" Target="revisionLog14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1111.xml"/><Relationship Id="rId41" Type="http://schemas.openxmlformats.org/officeDocument/2006/relationships/revisionLog" Target="revisionLog15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40" Type="http://schemas.openxmlformats.org/officeDocument/2006/relationships/revisionLog" Target="revisionLog19.xml"/><Relationship Id="rId37" Type="http://schemas.openxmlformats.org/officeDocument/2006/relationships/revisionLog" Target="revisionLog151.xml"/><Relationship Id="rId11" Type="http://schemas.openxmlformats.org/officeDocument/2006/relationships/revisionLog" Target="revisionLog1111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141.xml"/><Relationship Id="rId36" Type="http://schemas.openxmlformats.org/officeDocument/2006/relationships/revisionLog" Target="revisionLog191.xml"/><Relationship Id="rId15" Type="http://schemas.openxmlformats.org/officeDocument/2006/relationships/revisionLog" Target="revisionLog1511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11.xml"/><Relationship Id="rId31" Type="http://schemas.openxmlformats.org/officeDocument/2006/relationships/revisionLog" Target="revisionLog1411.xml"/><Relationship Id="rId35" Type="http://schemas.openxmlformats.org/officeDocument/2006/relationships/revisionLog" Target="revisionLog112.xml"/><Relationship Id="rId30" Type="http://schemas.openxmlformats.org/officeDocument/2006/relationships/revisionLog" Target="revisionLog110.xml"/><Relationship Id="rId14" Type="http://schemas.openxmlformats.org/officeDocument/2006/relationships/revisionLog" Target="revisionLog14111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/Relationships>
</file>

<file path=xl/revisions/revisionHeaders.xml><?xml version="1.0" encoding="utf-8"?>
<headers xmlns="http://schemas.openxmlformats.org/spreadsheetml/2006/main" xmlns:r="http://schemas.openxmlformats.org/officeDocument/2006/relationships" guid="{D7721526-A50D-44D4-84EE-9BE17212CE35}" diskRevisions="1" revisionId="500" version="42">
  <header guid="{BBE8E502-744C-471D-906E-61D1F27F134D}" dateTime="2024-10-29T14:25:47" maxSheetId="2" userName="Патрушева Лариса Леонидовна" r:id="rId10" minRId="88" maxRId="90">
    <sheetIdMap count="1">
      <sheetId val="1"/>
    </sheetIdMap>
  </header>
  <header guid="{076DA4B1-39C2-44C7-B089-69C1104A7669}" dateTime="2024-10-30T09:08:04" maxSheetId="2" userName="Предеина Юлия Геннадьевна" r:id="rId11" minRId="93" maxRId="95">
    <sheetIdMap count="1">
      <sheetId val="1"/>
    </sheetIdMap>
  </header>
  <header guid="{07B08168-B4E8-40D6-A1B3-5A6056559D27}" dateTime="2024-10-30T09:40:56" maxSheetId="2" userName="Предеина Юлия Геннадьевна" r:id="rId12" minRId="98" maxRId="108">
    <sheetIdMap count="1">
      <sheetId val="1"/>
    </sheetIdMap>
  </header>
  <header guid="{9FB4CCA5-963B-4E5A-9E2A-9F38B2D3E290}" dateTime="2024-10-30T09:42:28" maxSheetId="2" userName="Предеина Юлия Геннадьевна" r:id="rId13" minRId="109" maxRId="119">
    <sheetIdMap count="1">
      <sheetId val="1"/>
    </sheetIdMap>
  </header>
  <header guid="{C329C3A0-9816-49F1-8E61-17726BC98F7D}" dateTime="2024-10-30T09:43:27" maxSheetId="2" userName="Предеина Юлия Геннадьевна" r:id="rId14" minRId="120" maxRId="123">
    <sheetIdMap count="1">
      <sheetId val="1"/>
    </sheetIdMap>
  </header>
  <header guid="{46991557-007C-4FB0-BE88-C118E9C77EB0}" dateTime="2024-10-30T09:43:46" maxSheetId="2" userName="Предеина Юлия Геннадьевна" r:id="rId15" minRId="124">
    <sheetIdMap count="1">
      <sheetId val="1"/>
    </sheetIdMap>
  </header>
  <header guid="{FD6752ED-12F5-4BF0-B2F1-FD765DF742C5}" dateTime="2024-10-30T09:43:52" maxSheetId="2" userName="Предеина Юлия Геннадьевна" r:id="rId16">
    <sheetIdMap count="1">
      <sheetId val="1"/>
    </sheetIdMap>
  </header>
  <header guid="{3093FCF3-F225-47D8-8821-75E35C800B4E}" dateTime="2024-10-30T09:52:01" maxSheetId="2" userName="Предеина Юлия Геннадьевна" r:id="rId17" minRId="127" maxRId="136">
    <sheetIdMap count="1">
      <sheetId val="1"/>
    </sheetIdMap>
  </header>
  <header guid="{06BC632F-D2F3-45CE-B603-3C4800249052}" dateTime="2024-10-30T10:06:18" maxSheetId="2" userName="Предеина Юлия Геннадьевна" r:id="rId18" minRId="137" maxRId="144">
    <sheetIdMap count="1">
      <sheetId val="1"/>
    </sheetIdMap>
  </header>
  <header guid="{5853DB94-4540-4F79-9E1A-5FA97A2F81E4}" dateTime="2024-10-30T10:08:53" maxSheetId="2" userName="Предеина Юлия Геннадьевна" r:id="rId19" minRId="145">
    <sheetIdMap count="1">
      <sheetId val="1"/>
    </sheetIdMap>
  </header>
  <header guid="{089DCEFE-1F89-4F39-8DB2-56179FDAF318}" dateTime="2024-10-30T10:14:11" maxSheetId="2" userName="Предеина Юлия Геннадьевна" r:id="rId20" minRId="146" maxRId="232">
    <sheetIdMap count="1">
      <sheetId val="1"/>
    </sheetIdMap>
  </header>
  <header guid="{CF2E9DDB-6340-46BB-ABDC-B4384C26D75E}" dateTime="2024-10-30T10:20:27" maxSheetId="2" userName="Предеина Юлия Геннадьевна" r:id="rId21" minRId="233" maxRId="245">
    <sheetIdMap count="1">
      <sheetId val="1"/>
    </sheetIdMap>
  </header>
  <header guid="{160A755C-15BC-48FB-B2B7-C3C92D3D5987}" dateTime="2024-10-30T14:53:19" maxSheetId="2" userName="Предеина Юлия Геннадьевна" r:id="rId22">
    <sheetIdMap count="1">
      <sheetId val="1"/>
    </sheetIdMap>
  </header>
  <header guid="{DAF004D5-DB18-4C1F-BDB3-A82B3A6B84FC}" dateTime="2024-10-31T11:35:48" maxSheetId="2" userName="Предеина Юлия Геннадьевна" r:id="rId23" minRId="248" maxRId="253">
    <sheetIdMap count="1">
      <sheetId val="1"/>
    </sheetIdMap>
  </header>
  <header guid="{5A0D7B16-D037-40D1-9A42-7D57BCF8F48C}" dateTime="2024-10-31T11:39:24" maxSheetId="2" userName="Предеина Юлия Геннадьевна" r:id="rId24" minRId="256" maxRId="264">
    <sheetIdMap count="1">
      <sheetId val="1"/>
    </sheetIdMap>
  </header>
  <header guid="{B89E4784-E3F6-4EAA-B679-948650A8FE12}" dateTime="2024-10-31T11:42:01" maxSheetId="2" userName="Предеина Юлия Геннадьевна" r:id="rId25" minRId="265" maxRId="271">
    <sheetIdMap count="1">
      <sheetId val="1"/>
    </sheetIdMap>
  </header>
  <header guid="{DC3BE60E-82C0-4229-B552-84EA3BE39CFC}" dateTime="2024-10-31T11:42:45" maxSheetId="2" userName="Предеина Юлия Геннадьевна" r:id="rId26" minRId="274" maxRId="285">
    <sheetIdMap count="1">
      <sheetId val="1"/>
    </sheetIdMap>
  </header>
  <header guid="{431FEDA5-CC6B-43D0-B4D4-9ED3ED7FEDA3}" dateTime="2024-10-31T11:43:58" maxSheetId="2" userName="Предеина Юлия Геннадьевна" r:id="rId27" minRId="286" maxRId="289">
    <sheetIdMap count="1">
      <sheetId val="1"/>
    </sheetIdMap>
  </header>
  <header guid="{215EC0A0-2961-400D-B38B-7C371A9E0AEE}" dateTime="2024-10-31T14:15:04" maxSheetId="2" userName="Предеина Юлия Геннадьевна" r:id="rId28" minRId="292" maxRId="306">
    <sheetIdMap count="1">
      <sheetId val="1"/>
    </sheetIdMap>
  </header>
  <header guid="{C99126FA-2F81-4DA9-9DAF-32441E455EF8}" dateTime="2024-11-01T10:01:50" maxSheetId="2" userName="Предеина Юлия Геннадьевна" r:id="rId29">
    <sheetIdMap count="1">
      <sheetId val="1"/>
    </sheetIdMap>
  </header>
  <header guid="{086C620E-D71F-4F7F-9C78-3FB2DF38F200}" dateTime="2024-11-13T17:12:14" maxSheetId="2" userName="User" r:id="rId30" minRId="311" maxRId="427">
    <sheetIdMap count="1">
      <sheetId val="1"/>
    </sheetIdMap>
  </header>
  <header guid="{F2664E04-1ED8-4FE7-9814-4F9D99166378}" dateTime="2024-11-14T09:15:43" maxSheetId="2" userName="1" r:id="rId31" minRId="431" maxRId="438">
    <sheetIdMap count="1">
      <sheetId val="1"/>
    </sheetIdMap>
  </header>
  <header guid="{987C0BE3-6F8A-49F1-91DA-E15DD00B7212}" dateTime="2024-11-14T09:44:03" maxSheetId="2" userName="1" r:id="rId32" minRId="442" maxRId="453">
    <sheetIdMap count="1">
      <sheetId val="1"/>
    </sheetIdMap>
  </header>
  <header guid="{3AAEF831-4A60-413D-8E4C-E433354BEDCF}" dateTime="2024-11-14T14:41:44" maxSheetId="2" userName="1" r:id="rId33" minRId="454" maxRId="455">
    <sheetIdMap count="1">
      <sheetId val="1"/>
    </sheetIdMap>
  </header>
  <header guid="{59689EB6-E5B1-4624-8A4D-1ED663973A60}" dateTime="2024-11-14T14:43:13" maxSheetId="2" userName="1" r:id="rId34" minRId="459">
    <sheetIdMap count="1">
      <sheetId val="1"/>
    </sheetIdMap>
  </header>
  <header guid="{BB34822F-7B20-431F-81F5-3B163966F006}" dateTime="2024-11-14T14:45:35" maxSheetId="2" userName="1" r:id="rId35" minRId="463" maxRId="464">
    <sheetIdMap count="1">
      <sheetId val="1"/>
    </sheetIdMap>
  </header>
  <header guid="{19610F45-8A7A-41FA-863A-77956C5EF5DF}" dateTime="2024-11-14T15:32:01" maxSheetId="2" userName="1" r:id="rId36" minRId="468">
    <sheetIdMap count="1">
      <sheetId val="1"/>
    </sheetIdMap>
  </header>
  <header guid="{B24F1AB1-8781-44E3-9828-283BEC0C2500}" dateTime="2024-11-14T15:44:27" maxSheetId="2" userName="1" r:id="rId37" minRId="472" maxRId="475">
    <sheetIdMap count="1">
      <sheetId val="1"/>
    </sheetIdMap>
  </header>
  <header guid="{3697D6FB-E839-42E6-BDFA-D5B859FE61FC}" dateTime="2024-11-14T15:46:10" maxSheetId="2" userName="1" r:id="rId38">
    <sheetIdMap count="1">
      <sheetId val="1"/>
    </sheetIdMap>
  </header>
  <header guid="{98034010-E733-41E1-830E-D982603FF3D3}" dateTime="2024-11-15T15:26:40" maxSheetId="2" userName="User" r:id="rId39" minRId="482">
    <sheetIdMap count="1">
      <sheetId val="1"/>
    </sheetIdMap>
  </header>
  <header guid="{AEE9A560-12C7-43B3-9322-FF7C0129A633}" dateTime="2024-11-18T10:10:34" maxSheetId="2" userName="1" r:id="rId40" minRId="486" maxRId="487">
    <sheetIdMap count="1">
      <sheetId val="1"/>
    </sheetIdMap>
  </header>
  <header guid="{1035310E-E263-488B-AE2A-E55CF2E2F967}" dateTime="2024-11-18T10:10:35" maxSheetId="2" userName="1" r:id="rId41">
    <sheetIdMap count="1">
      <sheetId val="1"/>
    </sheetIdMap>
  </header>
  <header guid="{D7721526-A50D-44D4-84EE-9BE17212CE35}" dateTime="2024-11-18T11:30:22" maxSheetId="2" userName="1" r:id="rId42" minRId="494" maxRId="49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94" sId="1">
    <nc r="F18">
      <f>F13-F17</f>
    </nc>
  </rcc>
  <rcc rId="495" sId="1">
    <nc r="G18">
      <f>G13-G17</f>
    </nc>
  </rcc>
  <rcc rId="496" sId="1" odxf="1" dxf="1">
    <nc r="M25">
      <f>M20-M24</f>
    </nc>
    <odxf>
      <font>
        <b val="0"/>
        <name val="Times New Roman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odxf>
    <ndxf>
      <font>
        <b/>
        <name val="Times New Roman"/>
        <scheme val="none"/>
      </font>
      <numFmt numFmtId="4" formatCode="#,##0.00"/>
      <alignment horizontal="center" vertical="top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97" sId="1" numFmtId="4">
    <oc r="E17">
      <v>570322.68999999994</v>
    </oc>
    <nc r="E17">
      <v>500322.69</v>
    </nc>
  </rcc>
  <rcv guid="{ED44765C-7FE2-4CF9-AF95-C158F32F46E5}" action="delete"/>
  <rdn rId="0" localSheetId="1" customView="1" name="Z_ED44765C_7FE2_4CF9_AF95_C158F32F46E5_.wvu.PrintArea" hidden="1" oldHidden="1">
    <formula>КБ!$A$1:$G$25</formula>
    <oldFormula>КБ!$A$1:$G$25</oldFormula>
  </rdn>
  <rdn rId="0" localSheetId="1" customView="1" name="Z_ED44765C_7FE2_4CF9_AF95_C158F32F46E5_.wvu.PrintTitles" hidden="1" oldHidden="1">
    <formula>КБ!$4:$4</formula>
    <oldFormula>КБ!$4:$4</oldFormula>
  </rdn>
  <rdn rId="0" localSheetId="1" customView="1" name="Z_ED44765C_7FE2_4CF9_AF95_C158F32F46E5_.wvu.Cols" hidden="1" oldHidden="1">
    <formula>КБ!$C:$C</formula>
    <oldFormula>КБ!$C:$C</oldFormula>
  </rdn>
  <rcv guid="{ED44765C-7FE2-4CF9-AF95-C158F32F46E5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2" start="0" length="2147483647">
    <dxf>
      <font>
        <color auto="1"/>
      </font>
    </dxf>
  </rfmt>
  <rcc rId="88" sId="1" numFmtId="4">
    <nc r="E32">
      <v>20815631.699999999</v>
    </nc>
  </rcc>
  <rcc rId="89" sId="1" numFmtId="4">
    <nc r="F32">
      <v>21912787.5</v>
    </nc>
  </rcc>
  <rcc rId="90" sId="1" numFmtId="4">
    <nc r="G32">
      <v>23250051.199999999</v>
    </nc>
  </rcc>
  <rdn rId="0" localSheetId="1" customView="1" name="Z_D4349826_852A_4FFD_8D57_B9DBFBED04F2_.wvu.PrintArea" hidden="1" oldHidden="1">
    <formula>КБ!$A$1:$G$49</formula>
  </rdn>
  <rdn rId="0" localSheetId="1" customView="1" name="Z_D4349826_852A_4FFD_8D57_B9DBFBED04F2_.wvu.PrintTitles" hidden="1" oldHidden="1">
    <formula>КБ!$4:$4</formula>
  </rdn>
  <rcv guid="{D4349826-852A-4FFD-8D57-B9DBFBED04F2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482" sId="1" numFmtId="4">
    <oc r="D15">
      <v>122280</v>
    </oc>
    <nc r="D15">
      <v>171149.5</v>
    </nc>
  </rcc>
  <rfmt sheetId="1" sqref="D18">
    <dxf>
      <numFmt numFmtId="4" formatCode="#,##0.00"/>
    </dxf>
  </rfmt>
  <rcv guid="{08882F02-B39A-41CA-B132-0A9CE501090B}" action="delete"/>
  <rdn rId="0" localSheetId="1" customView="1" name="Z_08882F02_B39A_41CA_B132_0A9CE501090B_.wvu.PrintArea" hidden="1" oldHidden="1">
    <formula>КБ!$A$1:$G$25</formula>
    <oldFormula>КБ!$A$1:$G$25</oldFormula>
  </rdn>
  <rdn rId="0" localSheetId="1" customView="1" name="Z_08882F02_B39A_41CA_B132_0A9CE501090B_.wvu.PrintTitles" hidden="1" oldHidden="1">
    <formula>КБ!$4:$4</formula>
    <oldFormula>КБ!$4:$4</oldFormula>
  </rdn>
  <rdn rId="0" localSheetId="1" customView="1" name="Z_08882F02_B39A_41CA_B132_0A9CE501090B_.wvu.Cols" hidden="1" oldHidden="1">
    <formula>КБ!$C:$C</formula>
    <oldFormula>КБ!$C:$C</oldFormula>
  </rdn>
  <rcv guid="{08882F02-B39A-41CA-B132-0A9CE501090B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rc rId="311" sId="1" ref="A41:XFD41" action="deleteRow">
    <rfmt sheetId="1" xfDxf="1" sqref="A41:XFD4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cc rId="0" sId="1" dxf="1">
      <nc r="A41">
        <v>4</v>
      </nc>
      <n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1" t="inlineStr">
        <is>
          <t>БЮДЖЕТ ТЕРРИТОРИАЛЬНОГО ГОСУДАРСТВЕННОГО ФОНДА МЕДИЦИНСКОГО СТРАХОВАНИЯ</t>
        </is>
      </nc>
      <ndxf>
        <font>
          <b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" sqref="C41" start="0" length="0">
      <dxf>
        <font>
          <b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D41" start="0" length="0">
      <dxf>
        <font>
          <b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E41" start="0" length="0">
      <dxf>
        <font>
          <b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F41" start="0" length="0">
      <dxf>
        <font>
          <b/>
          <name val="Times New Roman"/>
          <scheme val="none"/>
        </font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G41" start="0" length="0">
      <dxf>
        <font>
          <b/>
          <name val="Times New Roman"/>
          <scheme val="none"/>
        </font>
        <alignment horizontal="center"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2" sId="1" ref="A41:XFD41" action="deleteRow">
    <rfmt sheetId="1" xfDxf="1" sqref="A41:XFD4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41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ВСЕГО ДОХОДОВ</t>
        </is>
      </nc>
      <ndxf>
        <font>
          <b/>
          <name val="Times New Roman"/>
          <scheme val="none"/>
        </font>
        <alignment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41">
        <v>23419827.300000001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41">
        <v>26044972.800000001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41">
        <v>29874259.600000001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">
        <v>32068445.100000001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34132272.399999999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3" sId="1" ref="A41:XFD41" action="deleteRow">
    <rfmt sheetId="1" xfDxf="1" sqref="A41:XFD41" start="0" length="0">
      <dxf>
        <font>
          <i/>
          <name val="Times New Roman"/>
          <scheme val="none"/>
        </font>
        <fill>
          <patternFill patternType="solid">
            <bgColor theme="0"/>
          </patternFill>
        </fill>
      </dxf>
    </rfmt>
    <rfmt sheetId="1" sqref="A41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в том числе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1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1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4" sId="1" ref="A41:XFD41" action="deleteRow">
    <rfmt sheetId="1" xfDxf="1" sqref="A41:XFD4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41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НАЛОГОВЫЕ И НЕНАЛОГОВЫЕ ДОХОДЫ</t>
        </is>
      </nc>
      <ndxf>
        <alignment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41">
        <v>79313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41">
        <v>72203.600000000006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41">
        <v>72200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">
        <v>72200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72200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5" sId="1" ref="A41:XFD41" action="deleteRow">
    <rfmt sheetId="1" xfDxf="1" sqref="A41:XFD4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41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БЕВОЗМЕЗДНЫЕ ПОСТУПЛЕНИЯ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41">
        <v>23340514.300000001</v>
      </nc>
      <n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41">
        <v>25972769.199999999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41">
        <v>29802059.600000001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">
        <v>31996245.100000001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34060072.399999999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6" sId="1" ref="A41:XFD41" action="deleteRow">
    <rfmt sheetId="1" xfDxf="1" sqref="A41:XFD4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41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в том числе: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1" start="0" length="0">
      <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1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1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1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1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17" sId="1" ref="A41:XFD41" action="deleteRow">
    <rfmt sheetId="1" xfDxf="1" sqref="A41:XFD4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41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Межбюджетные трансферты, передаваемые бюджетам государственных внебюджетных фондов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41">
        <v>23411883</v>
      </nc>
      <n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41">
        <v>25994884.300000001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41">
        <v>29822259.600000001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">
        <v>32016445.100000001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34080272.399999999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8" sId="1" ref="A41:XFD41" action="deleteRow">
    <rfmt sheetId="1" xfDxf="1" sqref="A41:XFD4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41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ВСЕГО РАСХОДОВ</t>
        </is>
      </nc>
      <ndxf>
        <font>
          <b/>
          <name val="Times New Roman"/>
          <scheme val="none"/>
        </font>
        <alignment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41">
        <v>23474578.399999999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41">
        <v>26252003.100000001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41">
        <v>29874259.600000001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">
        <v>32068445.100000001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34132272.399999999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19" sId="1" ref="A41:XFD41" action="deleteRow">
    <undo index="0" exp="area" ref3D="1" dr="$A$1:$G$41" dn="Область_печати" sId="1"/>
    <undo index="0" exp="area" ref3D="1" dr="$A$1:$G$41" dn="Z_D4349826_852A_4FFD_8D57_B9DBFBED04F2_.wvu.PrintArea" sId="1"/>
    <undo index="0" exp="area" ref3D="1" dr="$A$1:$G$41" dn="Z_B5735733_3A42_4AAD_A329_723C8FDF5F19_.wvu.PrintArea" sId="1"/>
    <undo index="0" exp="area" ref3D="1" dr="$A$1:$G$41" dn="Z_A22723DF_2435_4AE1_A20F_CCA0ABF120F4_.wvu.PrintArea" sId="1"/>
    <rfmt sheetId="1" xfDxf="1" sqref="A41:XFD41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41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1" t="inlineStr">
        <is>
          <t>Дефицит (Профицит)</t>
        </is>
      </nc>
      <n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41">
        <v>-54751.099999997765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41">
        <v>-207030.30000000075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41">
        <v>0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">
        <v>0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41">
        <v>0</v>
      </nc>
      <ndxf>
        <font>
          <b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20" sId="1">
    <oc r="B17" t="inlineStr">
      <is>
        <t>ОБЛАСТНОЙ БЮДЖЕТ</t>
      </is>
    </oc>
    <nc r="B17" t="inlineStr">
      <is>
        <t xml:space="preserve"> БЮДЖЕТ муниципального образования Шабалинский муниципальный район </t>
      </is>
    </nc>
  </rcc>
  <rcc rId="321" sId="1" numFmtId="4">
    <oc r="D20">
      <v>62333310.799999997</v>
    </oc>
    <nc r="D20">
      <v>122280</v>
    </nc>
  </rcc>
  <rcc rId="322" sId="1" numFmtId="4">
    <oc r="C21">
      <v>37694009.5</v>
    </oc>
    <nc r="C21"/>
  </rcc>
  <rcc rId="323" sId="1" numFmtId="4">
    <oc r="C23">
      <v>16659499.699999999</v>
    </oc>
    <nc r="C23"/>
  </rcc>
  <rcc rId="324" sId="1" numFmtId="4">
    <oc r="D23">
      <v>17123321.699999999</v>
    </oc>
    <nc r="D23"/>
  </rcc>
  <rcc rId="325" sId="1" numFmtId="4">
    <oc r="E23">
      <v>17175234.699999999</v>
    </oc>
    <nc r="E23"/>
  </rcc>
  <rcc rId="326" sId="1" numFmtId="4">
    <oc r="F23">
      <v>17175234.699999999</v>
    </oc>
    <nc r="F23"/>
  </rcc>
  <rcc rId="327" sId="1" numFmtId="4">
    <oc r="G23">
      <v>17175234.699999999</v>
    </oc>
    <nc r="G23"/>
  </rcc>
  <rcc rId="328" sId="1" numFmtId="4">
    <oc r="C24">
      <v>14426180</v>
    </oc>
    <nc r="C24"/>
  </rcc>
  <rcc rId="329" sId="1" numFmtId="4">
    <oc r="D24">
      <v>17928348.199999999</v>
    </oc>
    <nc r="D24"/>
  </rcc>
  <rcc rId="330" sId="1" numFmtId="4">
    <oc r="E24">
      <v>10484133.5</v>
    </oc>
    <nc r="E24"/>
  </rcc>
  <rcc rId="331" sId="1" numFmtId="4">
    <oc r="F24">
      <v>11702733.300000001</v>
    </oc>
    <nc r="F24"/>
  </rcc>
  <rcc rId="332" sId="1" numFmtId="4">
    <oc r="G24">
      <v>5260298.3</v>
    </oc>
    <nc r="G24"/>
  </rcc>
  <rcc rId="333" sId="1" numFmtId="4">
    <oc r="C25">
      <v>3091485.7</v>
    </oc>
    <nc r="C25"/>
  </rcc>
  <rcc rId="334" sId="1" numFmtId="4">
    <oc r="D25">
      <v>2949025.7</v>
    </oc>
    <nc r="D25"/>
  </rcc>
  <rcc rId="335" sId="1" numFmtId="4">
    <oc r="E25">
      <v>2427192.4</v>
    </oc>
    <nc r="E25"/>
  </rcc>
  <rcc rId="336" sId="1" numFmtId="4">
    <oc r="F25">
      <v>2637958.7999999998</v>
    </oc>
    <nc r="F25"/>
  </rcc>
  <rcc rId="337" sId="1" numFmtId="4">
    <oc r="G25">
      <v>2166835.5</v>
    </oc>
    <nc r="G25"/>
  </rcc>
  <rcc rId="338" sId="1" numFmtId="4">
    <oc r="C26">
      <v>3516844.1000000006</v>
    </oc>
    <nc r="C26"/>
  </rcc>
  <rcc rId="339" sId="1" numFmtId="4">
    <oc r="D26">
      <v>1347870.5</v>
    </oc>
    <nc r="D26"/>
  </rcc>
  <rcc rId="340" sId="1" numFmtId="4">
    <oc r="E26">
      <v>1370470.7</v>
    </oc>
    <nc r="E26"/>
  </rcc>
  <rcc rId="341" sId="1" numFmtId="4">
    <oc r="F26">
      <v>1401659.1</v>
    </oc>
    <nc r="F26"/>
  </rcc>
  <rcc rId="342" sId="1" numFmtId="4">
    <oc r="G26">
      <v>1401659.1</v>
    </oc>
    <nc r="G26"/>
  </rcc>
  <rcc rId="343" sId="1" numFmtId="4">
    <oc r="C32">
      <v>17489766.699999999</v>
    </oc>
    <nc r="C32"/>
  </rcc>
  <rcc rId="344" sId="1" numFmtId="4">
    <oc r="E32">
      <v>20815631.699999999</v>
    </oc>
    <nc r="E32"/>
  </rcc>
  <rcc rId="345" sId="1" numFmtId="4">
    <oc r="F32">
      <v>21912787.5</v>
    </oc>
    <nc r="F32"/>
  </rcc>
  <rcc rId="346" sId="1" numFmtId="4">
    <oc r="G32">
      <v>23250051.199999999</v>
    </oc>
    <nc r="G32"/>
  </rcc>
  <rcc rId="347" sId="1" numFmtId="4">
    <oc r="C33">
      <v>32422811.5</v>
    </oc>
    <nc r="C33"/>
  </rcc>
  <rcc rId="348" sId="1" numFmtId="4">
    <oc r="D33">
      <v>40141420.770000003</v>
    </oc>
    <nc r="D33"/>
  </rcc>
  <rcc rId="349" sId="1" numFmtId="4">
    <oc r="E33">
      <v>32227448.899999999</v>
    </oc>
    <nc r="E33"/>
  </rcc>
  <rcc rId="350" sId="1">
    <oc r="F33">
      <f>F35+F36+F37+F38</f>
    </oc>
    <nc r="F33"/>
  </rcc>
  <rcc rId="351" sId="1">
    <oc r="G33">
      <f>G35+G36+G37+G38</f>
    </oc>
    <nc r="G33"/>
  </rcc>
  <rcc rId="352" sId="1" numFmtId="4">
    <oc r="C35">
      <v>3219363.9</v>
    </oc>
    <nc r="C35"/>
  </rcc>
  <rcc rId="353" sId="1" numFmtId="4">
    <oc r="D35">
      <v>3164758</v>
    </oc>
    <nc r="D35"/>
  </rcc>
  <rcc rId="354" sId="1" numFmtId="4">
    <oc r="E35">
      <v>3202063</v>
    </oc>
    <nc r="E35"/>
  </rcc>
  <rcc rId="355" sId="1" numFmtId="4">
    <oc r="F35">
      <v>3221739</v>
    </oc>
    <nc r="F35"/>
  </rcc>
  <rcc rId="356" sId="1" numFmtId="4">
    <oc r="G35">
      <v>3264140</v>
    </oc>
    <nc r="G35"/>
  </rcc>
  <rcc rId="357" sId="1" numFmtId="4">
    <oc r="C36">
      <v>15387594.1</v>
    </oc>
    <nc r="C36"/>
  </rcc>
  <rcc rId="358" sId="1" numFmtId="4">
    <oc r="D36">
      <v>20346110.25</v>
    </oc>
    <nc r="D36"/>
  </rcc>
  <rcc rId="359" sId="1" numFmtId="4">
    <oc r="E36">
      <v>12549758.699999999</v>
    </oc>
    <nc r="E36"/>
  </rcc>
  <rcc rId="360" sId="1" numFmtId="4">
    <oc r="F36">
      <v>11886435.1</v>
    </oc>
    <nc r="F36"/>
  </rcc>
  <rcc rId="361" sId="1" numFmtId="4">
    <oc r="G36">
      <v>10870206.9</v>
    </oc>
    <nc r="G36"/>
  </rcc>
  <rcc rId="362" sId="1" numFmtId="4">
    <oc r="C37">
      <v>11519876.6</v>
    </oc>
    <nc r="C37"/>
  </rcc>
  <rcc rId="363" sId="1" numFmtId="4">
    <oc r="D37">
      <v>13239550</v>
    </oc>
    <nc r="D37"/>
  </rcc>
  <rcc rId="364" sId="1" numFmtId="4">
    <oc r="E37">
      <v>14009788.5</v>
    </oc>
    <nc r="E37"/>
  </rcc>
  <rcc rId="365" sId="1" numFmtId="4">
    <oc r="F37">
      <v>13668736.1</v>
    </oc>
    <nc r="F37"/>
  </rcc>
  <rcc rId="366" sId="1" numFmtId="4">
    <oc r="G37">
      <v>13407862.800000001</v>
    </oc>
    <nc r="G37"/>
  </rcc>
  <rcc rId="367" sId="1" numFmtId="4">
    <oc r="C38">
      <v>2295976.9000000022</v>
    </oc>
    <nc r="C38"/>
  </rcc>
  <rcc rId="368" sId="1" numFmtId="4">
    <oc r="D38">
      <v>3391002.52</v>
    </oc>
    <nc r="D38"/>
  </rcc>
  <rcc rId="369" sId="1" numFmtId="4">
    <oc r="E38">
      <v>2465838.7000000002</v>
    </oc>
    <nc r="E38"/>
  </rcc>
  <rcc rId="370" sId="1" numFmtId="4">
    <oc r="F38">
      <v>934453.7</v>
    </oc>
    <nc r="F38"/>
  </rcc>
  <rcc rId="371" sId="1" numFmtId="4">
    <oc r="G38">
      <v>934453.7</v>
    </oc>
    <nc r="G38"/>
  </rcc>
  <rcc rId="372" sId="1" numFmtId="4">
    <oc r="C20">
      <v>55749628.5</v>
    </oc>
    <nc r="C20"/>
  </rcc>
  <rcc rId="373" sId="1" numFmtId="4">
    <oc r="C27">
      <v>94688168</v>
    </oc>
    <nc r="C27"/>
  </rcc>
  <rcc rId="374" sId="1" numFmtId="4">
    <oc r="D27">
      <v>107713462.22</v>
    </oc>
    <nc r="D27"/>
  </rcc>
  <rcc rId="375" sId="1" numFmtId="4">
    <oc r="E27">
      <v>103492182.8</v>
    </oc>
    <nc r="E27"/>
  </rcc>
  <rcc rId="376" sId="1" numFmtId="4">
    <oc r="F27">
      <v>100522311.3</v>
    </oc>
    <nc r="F27"/>
  </rcc>
  <rcc rId="377" sId="1" numFmtId="4">
    <oc r="G27">
      <v>98611780.400000006</v>
    </oc>
    <nc r="G27"/>
  </rcc>
  <rcc rId="378" sId="1" numFmtId="4">
    <oc r="C39">
      <v>49544072.299999997</v>
    </oc>
    <nc r="C39"/>
  </rcc>
  <rcc rId="379" sId="1" numFmtId="4">
    <oc r="D39">
      <v>61842555.970000006</v>
    </oc>
    <nc r="D39"/>
  </rcc>
  <rcc rId="380" sId="1">
    <oc r="E39">
      <f>E30+1040781.6</f>
    </oc>
    <nc r="E39"/>
  </rcc>
  <rcc rId="381" sId="1">
    <oc r="F39">
      <f>F30+1095639.4</f>
    </oc>
    <nc r="F39"/>
  </rcc>
  <rcc rId="382" sId="1">
    <oc r="G39">
      <f>G30+1162502.6</f>
    </oc>
    <nc r="G39"/>
  </rcc>
  <rrc rId="383" sId="1" ref="A22:XFD22" action="deleteRow">
    <rfmt sheetId="1" xfDxf="1" sqref="A22:XFD22" start="0" length="0">
      <dxf>
        <font>
          <i/>
          <name val="Times New Roman"/>
          <scheme val="none"/>
        </font>
        <fill>
          <patternFill patternType="solid">
            <bgColor theme="0"/>
          </patternFill>
        </fill>
      </dxf>
    </rfmt>
    <rfmt sheetId="1" sqref="A22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2" t="inlineStr">
        <is>
          <t>в том числе: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" start="0" length="0">
      <dxf>
        <font>
          <i val="0"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font>
          <i val="0"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" start="0" length="0">
      <dxf>
        <font>
          <i val="0"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" start="0" length="0">
      <dxf>
        <font>
          <i val="0"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" start="0" length="0">
      <dxf>
        <font>
          <i val="0"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4" sId="1" ref="A22:XFD22" action="deleteRow">
    <rfmt sheetId="1" xfDxf="1" sqref="A22:XFD2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22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2" t="inlineStr">
        <is>
          <t>дотации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" start="0" length="0">
      <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5" sId="1" ref="A22:XFD22" action="deleteRow">
    <rfmt sheetId="1" xfDxf="1" sqref="A22:XFD2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22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2" t="inlineStr">
        <is>
          <t>субсидии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6" sId="1" ref="A22:XFD22" action="deleteRow">
    <rfmt sheetId="1" xfDxf="1" sqref="A22:XFD2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22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2" t="inlineStr">
        <is>
          <t>субвенции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" start="0" length="0">
      <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7" sId="1" ref="A22:XFD22" action="deleteRow">
    <rfmt sheetId="1" xfDxf="1" sqref="A22:XFD22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22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2" t="inlineStr">
        <is>
          <t>иные МБТ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8" sId="1" ref="A29:XFD29" action="deleteRow">
    <rfmt sheetId="1" xfDxf="1" sqref="A29:XFD29" start="0" length="0">
      <dxf>
        <font>
          <i/>
          <name val="Times New Roman"/>
          <scheme val="none"/>
        </font>
        <fill>
          <patternFill patternType="solid">
            <bgColor theme="0"/>
          </patternFill>
        </fill>
      </dxf>
    </rfmt>
    <rfmt sheetId="1" sqref="A29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9" t="inlineStr">
        <is>
          <t>в том числе: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font>
          <i val="0"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" start="0" length="0">
      <dxf>
        <font>
          <i val="0"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font>
          <i val="0"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font>
          <i val="0"/>
          <name val="Times New Roman"/>
          <scheme val="none"/>
        </font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89" sId="1" ref="A29:XFD29" action="deleteRow">
    <rfmt sheetId="1" xfDxf="1" sqref="A29:XFD2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29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9" t="inlineStr">
        <is>
          <t>дотации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0" sId="1" ref="A29:XFD29" action="deleteRow">
    <rfmt sheetId="1" xfDxf="1" sqref="A29:XFD2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29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9" t="inlineStr">
        <is>
          <t>субсидии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1" sId="1" ref="A29:XFD29" action="deleteRow">
    <rfmt sheetId="1" xfDxf="1" sqref="A29:XFD2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29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9" t="inlineStr">
        <is>
          <t>субвенции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2" sId="1" ref="A29:XFD29" action="deleteRow">
    <rfmt sheetId="1" xfDxf="1" sqref="A29:XFD29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29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9" t="inlineStr">
        <is>
          <t>иные МБТ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29" start="0" length="0">
      <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3" sId="1" ref="A10:XFD10" action="deleteRow">
    <rfmt sheetId="1" xfDxf="1" sqref="A10:XFD10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1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" t="inlineStr">
        <is>
          <t>в том числе: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0" start="0" length="0">
      <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10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10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10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394" sId="1" ref="A10:XFD10" action="deleteRow">
    <rfmt sheetId="1" xfDxf="1" sqref="A10:XFD10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1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" t="inlineStr">
        <is>
          <t>дотации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10">
        <v>16659499.699999999</v>
      </nc>
      <n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">
        <v>17123321.699999999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0">
        <v>17175234.699999999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17175234.699999999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17175234.699999999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5" sId="1" ref="A10:XFD10" action="deleteRow">
    <rfmt sheetId="1" xfDxf="1" sqref="A10:XFD10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1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" t="inlineStr">
        <is>
          <t>субсидии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10">
        <v>14426180</v>
      </nc>
      <n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">
        <v>17928348.199999999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0">
        <v>10484133.5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11702733.300000001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5260298.3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6" sId="1" ref="A10:XFD10" action="deleteRow">
    <rfmt sheetId="1" xfDxf="1" sqref="A10:XFD10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1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" t="inlineStr">
        <is>
          <t>субвенции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10">
        <v>3091485.7</v>
      </nc>
      <n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">
        <v>2949025.7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0">
        <v>2427192.4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2637958.7999999998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2166835.5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397" sId="1" ref="A10:XFD10" action="deleteRow">
    <rfmt sheetId="1" xfDxf="1" sqref="A10:XFD10" start="0" length="0">
      <dxf>
        <font>
          <name val="Times New Roman"/>
          <scheme val="none"/>
        </font>
        <fill>
          <patternFill patternType="solid">
            <bgColor theme="0"/>
          </patternFill>
        </fill>
      </dxf>
    </rfmt>
    <rfmt sheetId="1" sqref="A10" start="0" length="0">
      <dxf>
        <alignment horizontal="left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" t="inlineStr">
        <is>
          <t>иные МБТ</t>
        </is>
      </nc>
      <ndxf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C10">
        <v>3628249.1000000006</v>
      </nc>
      <ndxf>
        <numFmt numFmtId="164" formatCode="#,##0.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D10">
        <v>1347870.5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10">
        <v>1370470.7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1401659.1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10">
        <v>1401659.1</v>
      </nc>
      <ndxf>
        <numFmt numFmtId="164" formatCode="#,##0.0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398" sId="1" numFmtId="4">
    <oc r="D25">
      <v>-2376088.6000000015</v>
    </oc>
    <nc r="D25"/>
  </rcc>
  <rcc rId="399" sId="1">
    <oc r="A2" t="inlineStr">
      <is>
        <t>основных характеристик консолидированного бюджета области, областного бюджета, свода бюджетов муниципальных образований и территориального государственного фонда медицинского страхования на 2023-2027 годы</t>
      </is>
    </oc>
    <nc r="A2" t="inlineStr">
      <is>
        <t>основных характеристик консолидированного бюджета на 2024-2027 годы</t>
      </is>
    </nc>
  </rcc>
  <rcc rId="400" sId="1" numFmtId="4">
    <oc r="D22">
      <v>19325046.600000001</v>
    </oc>
    <nc r="D22">
      <v>23420</v>
    </nc>
  </rcc>
  <rcc rId="401" sId="1" numFmtId="4">
    <oc r="D10">
      <v>129414597.42</v>
    </oc>
    <nc r="D10"/>
  </rcc>
  <rcc rId="402" sId="1">
    <oc r="E10">
      <f>E6+5833037.4</f>
    </oc>
    <nc r="E10"/>
  </rcc>
  <rcc rId="403" sId="1">
    <oc r="F10">
      <f>F6-1787954.5</f>
    </oc>
    <nc r="F10"/>
  </rcc>
  <rcc rId="404" sId="1">
    <oc r="G10">
      <f>G6-38698</f>
    </oc>
    <nc r="G10"/>
  </rcc>
  <rcc rId="405" sId="1" numFmtId="4">
    <oc r="E15">
      <v>67237895.700000003</v>
    </oc>
    <nc r="E15">
      <v>135242</v>
    </nc>
  </rcc>
  <rcc rId="406" sId="1" numFmtId="4">
    <oc r="F15">
      <v>70488319.299999997</v>
    </oc>
    <nc r="F15">
      <v>138545</v>
    </nc>
  </rcc>
  <rcc rId="407" sId="1" numFmtId="4">
    <oc r="G15">
      <v>73808953.400000006</v>
    </oc>
    <nc r="G15">
      <v>144364.1</v>
    </nc>
  </rcc>
  <rcc rId="408" sId="1" numFmtId="4">
    <oc r="E16">
      <v>31462031.300000001</v>
    </oc>
    <nc r="E16">
      <v>351287.32</v>
    </nc>
  </rcc>
  <rcc rId="409" sId="1" numFmtId="4">
    <oc r="F16">
      <v>32917585.899999999</v>
    </oc>
    <nc r="F16">
      <v>268917.31</v>
    </nc>
  </rcc>
  <rcc rId="410" sId="1" numFmtId="4">
    <oc r="G16">
      <v>26004027.600000001</v>
    </oc>
    <nc r="G16">
      <v>270061.14</v>
    </nc>
  </rcc>
  <rfmt sheetId="1" sqref="D13:G16">
    <dxf>
      <numFmt numFmtId="4" formatCode="#,##0.00"/>
    </dxf>
  </rfmt>
  <rcc rId="411" sId="1" numFmtId="4">
    <oc r="D16">
      <v>39895729.82</v>
    </oc>
    <nc r="D16">
      <v>598000.67000000004</v>
    </nc>
  </rcc>
  <rcc rId="412" sId="1" numFmtId="4">
    <oc r="D13">
      <v>102229040.62</v>
    </oc>
    <nc r="D13">
      <f>SUM(D15:D16)</f>
    </nc>
  </rcc>
  <rcc rId="413" sId="1">
    <oc r="E13">
      <v>98699927</v>
    </oc>
    <nc r="E13">
      <f>SUM(E15:E16)</f>
    </nc>
  </rcc>
  <rcc rId="414" sId="1">
    <oc r="F13">
      <v>103405905.19999999</v>
    </oc>
    <nc r="F13">
      <f>SUM(F15:F16)</f>
    </nc>
  </rcc>
  <rcc rId="415" sId="1">
    <oc r="G13">
      <v>99812981</v>
    </oc>
    <nc r="G13">
      <f>SUM(G15:G16)</f>
    </nc>
  </rcc>
  <rcc rId="416" sId="1">
    <oc r="D20">
      <f>D22+D23</f>
    </oc>
    <nc r="D20">
      <f>SUM(D22:D23)</f>
    </nc>
  </rcc>
  <rcc rId="417" sId="1">
    <oc r="E20">
      <f>E22+E23</f>
    </oc>
    <nc r="E20">
      <f>SUM(E22:E23)</f>
    </nc>
  </rcc>
  <rcc rId="418" sId="1">
    <oc r="F20">
      <f>F22+F23</f>
    </oc>
    <nc r="F20">
      <f>SUM(F22:F23)</f>
    </nc>
  </rcc>
  <rcc rId="419" sId="1">
    <oc r="G20">
      <f>G22+G23</f>
    </oc>
    <nc r="G20">
      <f>SUM(G22:G23)</f>
    </nc>
  </rcc>
  <rcc rId="420" sId="1">
    <oc r="D8">
      <v>81658357.400000006</v>
    </oc>
    <nc r="D8">
      <f>D15+D22</f>
    </nc>
  </rcc>
  <rcc rId="421" sId="1">
    <oc r="D9">
      <v>39895729.82</v>
    </oc>
    <nc r="D9">
      <f>D16+D23</f>
    </nc>
  </rcc>
  <rcc rId="422" sId="1">
    <oc r="E8">
      <v>88053527.400000006</v>
    </oc>
    <nc r="E8">
      <f>E15+E22</f>
    </nc>
  </rcc>
  <rcc rId="423" sId="1">
    <oc r="F8">
      <v>92401106.799999997</v>
    </oc>
    <nc r="F8">
      <f>F15+F22</f>
    </nc>
  </rcc>
  <rcc rId="424" sId="1">
    <oc r="G8">
      <v>97059004.600000009</v>
    </oc>
    <nc r="G8">
      <f>G15+G22</f>
    </nc>
  </rcc>
  <rcc rId="425" sId="1">
    <oc r="E9">
      <v>31462031.300000001</v>
    </oc>
    <nc r="E9">
      <f>E16+E23</f>
    </nc>
  </rcc>
  <rcc rId="426" sId="1">
    <oc r="F9">
      <v>32917585.899999999</v>
    </oc>
    <nc r="F9">
      <f>F16+F23</f>
    </nc>
  </rcc>
  <rcc rId="427" sId="1">
    <oc r="G9">
      <v>26004027.600000001</v>
    </oc>
    <nc r="G9">
      <f>G16+G23</f>
    </nc>
  </rcc>
  <rdn rId="0" localSheetId="1" customView="1" name="Z_08882F02_B39A_41CA_B132_0A9CE501090B_.wvu.PrintArea" hidden="1" oldHidden="1">
    <formula>КБ!$A$1:$G$25</formula>
  </rdn>
  <rdn rId="0" localSheetId="1" customView="1" name="Z_08882F02_B39A_41CA_B132_0A9CE501090B_.wvu.PrintTitles" hidden="1" oldHidden="1">
    <formula>КБ!$4:$4</formula>
  </rdn>
  <rdn rId="0" localSheetId="1" customView="1" name="Z_08882F02_B39A_41CA_B132_0A9CE501090B_.wvu.Cols" hidden="1" oldHidden="1">
    <formula>КБ!$C:$C</formula>
  </rdn>
  <rcv guid="{08882F02-B39A-41CA-B132-0A9CE501090B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459" sId="1" numFmtId="4">
    <oc r="D24">
      <v>66317.3</v>
    </oc>
    <nc r="D24">
      <v>66257.2</v>
    </nc>
  </rcc>
  <rcv guid="{ED44765C-7FE2-4CF9-AF95-C158F32F46E5}" action="delete"/>
  <rdn rId="0" localSheetId="1" customView="1" name="Z_ED44765C_7FE2_4CF9_AF95_C158F32F46E5_.wvu.PrintArea" hidden="1" oldHidden="1">
    <formula>КБ!$A$1:$G$25</formula>
    <oldFormula>КБ!$A$1:$G$25</oldFormula>
  </rdn>
  <rdn rId="0" localSheetId="1" customView="1" name="Z_ED44765C_7FE2_4CF9_AF95_C158F32F46E5_.wvu.PrintTitles" hidden="1" oldHidden="1">
    <formula>КБ!$4:$4</formula>
    <oldFormula>КБ!$4:$4</oldFormula>
  </rdn>
  <rdn rId="0" localSheetId="1" customView="1" name="Z_ED44765C_7FE2_4CF9_AF95_C158F32F46E5_.wvu.Cols" hidden="1" oldHidden="1">
    <formula>КБ!$C:$C</formula>
    <oldFormula>КБ!$C:$C</oldFormula>
  </rdn>
  <rcv guid="{ED44765C-7FE2-4CF9-AF95-C158F32F46E5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cc rId="454" sId="1" numFmtId="4">
    <oc r="E15">
      <v>135242</v>
    </oc>
    <nc r="E15">
      <v>136740.26999999999</v>
    </nc>
  </rcc>
  <rcc rId="455" sId="1" numFmtId="4">
    <oc r="F15">
      <v>138545</v>
    </oc>
    <nc r="F15">
      <v>138545.60000000001</v>
    </nc>
  </rcc>
  <rcv guid="{ED44765C-7FE2-4CF9-AF95-C158F32F46E5}" action="delete"/>
  <rdn rId="0" localSheetId="1" customView="1" name="Z_ED44765C_7FE2_4CF9_AF95_C158F32F46E5_.wvu.PrintArea" hidden="1" oldHidden="1">
    <formula>КБ!$A$1:$G$25</formula>
    <oldFormula>КБ!$A$1:$G$25</oldFormula>
  </rdn>
  <rdn rId="0" localSheetId="1" customView="1" name="Z_ED44765C_7FE2_4CF9_AF95_C158F32F46E5_.wvu.PrintTitles" hidden="1" oldHidden="1">
    <formula>КБ!$4:$4</formula>
    <oldFormula>КБ!$4:$4</oldFormula>
  </rdn>
  <rdn rId="0" localSheetId="1" customView="1" name="Z_ED44765C_7FE2_4CF9_AF95_C158F32F46E5_.wvu.Cols" hidden="1" oldHidden="1">
    <formula>КБ!$C:$C</formula>
    <oldFormula>КБ!$C:$C</oldFormula>
  </rdn>
  <rcv guid="{ED44765C-7FE2-4CF9-AF95-C158F32F46E5}" action="add"/>
</revisions>
</file>

<file path=xl/revisions/revisionLog11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" sId="1" numFmtId="4">
    <oc r="E36">
      <v>12577632.199999999</v>
    </oc>
    <nc r="E36">
      <v>12549758.699999999</v>
    </nc>
  </rcc>
  <rcc rId="94" sId="1" numFmtId="4">
    <oc r="E37">
      <v>13908309.5</v>
    </oc>
    <nc r="E37">
      <v>14009788.5</v>
    </nc>
  </rcc>
  <rcc rId="95" sId="1" numFmtId="4">
    <oc r="E38">
      <v>2510706.7000000002</v>
    </oc>
    <nc r="E38">
      <v>2465838.7000000002</v>
    </nc>
  </rcc>
  <rcv guid="{A22723DF-2435-4AE1-A20F-CCA0ABF120F4}" action="delete"/>
  <rdn rId="0" localSheetId="1" customView="1" name="Z_A22723DF_2435_4AE1_A20F_CCA0ABF120F4_.wvu.PrintArea" hidden="1" oldHidden="1">
    <formula>КБ!$A$1:$G$49</formula>
    <oldFormula>КБ!$A$1:$G$49</oldFormula>
  </rdn>
  <rdn rId="0" localSheetId="1" customView="1" name="Z_A22723DF_2435_4AE1_A20F_CCA0ABF120F4_.wvu.PrintTitles" hidden="1" oldHidden="1">
    <formula>КБ!$4:$4</formula>
    <oldFormula>КБ!$4:$4</oldFormula>
  </rdn>
  <rcv guid="{A22723DF-2435-4AE1-A20F-CCA0ABF120F4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463" sId="1" numFmtId="4">
    <nc r="E17">
      <v>570322.68999999994</v>
    </nc>
  </rcc>
  <rcc rId="464" sId="1" numFmtId="4">
    <oc r="E18">
      <f>E13-E17</f>
    </oc>
    <nc r="E18">
      <v>-13670</v>
    </nc>
  </rcc>
  <rcv guid="{ED44765C-7FE2-4CF9-AF95-C158F32F46E5}" action="delete"/>
  <rdn rId="0" localSheetId="1" customView="1" name="Z_ED44765C_7FE2_4CF9_AF95_C158F32F46E5_.wvu.PrintArea" hidden="1" oldHidden="1">
    <formula>КБ!$A$1:$G$25</formula>
    <oldFormula>КБ!$A$1:$G$25</oldFormula>
  </rdn>
  <rdn rId="0" localSheetId="1" customView="1" name="Z_ED44765C_7FE2_4CF9_AF95_C158F32F46E5_.wvu.PrintTitles" hidden="1" oldHidden="1">
    <formula>КБ!$4:$4</formula>
    <oldFormula>КБ!$4:$4</oldFormula>
  </rdn>
  <rdn rId="0" localSheetId="1" customView="1" name="Z_ED44765C_7FE2_4CF9_AF95_C158F32F46E5_.wvu.Cols" hidden="1" oldHidden="1">
    <formula>КБ!$C:$C</formula>
    <oldFormula>КБ!$C:$C</oldFormula>
  </rdn>
  <rcv guid="{ED44765C-7FE2-4CF9-AF95-C158F32F46E5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8" sId="1" numFmtId="4">
    <oc r="F36">
      <v>11905754.6</v>
    </oc>
    <nc r="F36">
      <v>11852197.800000001</v>
    </nc>
  </rcc>
  <rcc rId="99" sId="1" numFmtId="4">
    <oc r="G36">
      <v>10846198.199999999</v>
    </oc>
    <nc r="G36">
      <v>10835992.5</v>
    </nc>
  </rcc>
  <rcc rId="100" sId="1" numFmtId="4">
    <oc r="F37">
      <v>13567257.1</v>
    </oc>
    <nc r="F37">
      <v>13668736.1</v>
    </nc>
  </rcc>
  <rcc rId="101" sId="1" numFmtId="4">
    <oc r="G37">
      <v>13306383.800000001</v>
    </oc>
    <nc r="G37">
      <v>13407862.800000001</v>
    </nc>
  </rcc>
  <rfmt sheetId="1" sqref="E33:G33">
    <dxf>
      <fill>
        <patternFill>
          <bgColor rgb="FFFFFF00"/>
        </patternFill>
      </fill>
    </dxf>
  </rfmt>
  <rcc rId="102" sId="1">
    <oc r="D39">
      <f>D30+1919437.7</f>
    </oc>
    <nc r="D39">
      <f>D30+2376088.6</f>
    </nc>
  </rcc>
  <rfmt sheetId="1" sqref="D33">
    <dxf>
      <fill>
        <patternFill>
          <bgColor rgb="FFFFFF00"/>
        </patternFill>
      </fill>
    </dxf>
  </rfmt>
  <rcc rId="103" sId="1">
    <nc r="E51">
      <f>E32*5/100</f>
    </nc>
  </rcc>
  <rcc rId="104" sId="1">
    <oc r="E39">
      <f>E30</f>
    </oc>
    <nc r="E39">
      <f>E30+1040781.6</f>
    </nc>
  </rcc>
  <rcc rId="105" sId="1">
    <nc r="F51">
      <f>F32*5/100</f>
    </nc>
  </rcc>
  <rcc rId="106" sId="1">
    <nc r="G51">
      <f>G32*5/100</f>
    </nc>
  </rcc>
  <rcc rId="107" sId="1">
    <oc r="F39">
      <f>F30</f>
    </oc>
    <nc r="F39">
      <f>F30+1095639.4</f>
    </nc>
  </rcc>
  <rcc rId="108" sId="1">
    <oc r="G39">
      <f>G30</f>
    </oc>
    <nc r="G39">
      <f>G30+1162502.6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" sId="1">
    <oc r="E51">
      <f>E32*5/100</f>
    </oc>
    <nc r="E51"/>
  </rcc>
  <rcc rId="110" sId="1">
    <oc r="F51">
      <f>F32*5/100</f>
    </oc>
    <nc r="F51"/>
  </rcc>
  <rcc rId="111" sId="1">
    <oc r="G51">
      <f>G32*5/100</f>
    </oc>
    <nc r="G51"/>
  </rcc>
  <rcc rId="112" sId="1">
    <nc r="D53">
      <f>D40+D28</f>
    </nc>
  </rcc>
  <rcc rId="113" sId="1">
    <nc r="E53">
      <f>E40+E28</f>
    </nc>
  </rcc>
  <rcc rId="114" sId="1">
    <nc r="F53">
      <f>F40+F28</f>
    </nc>
  </rcc>
  <rcc rId="115" sId="1">
    <nc r="G53">
      <f>G40+G28</f>
    </nc>
  </rcc>
  <rcc rId="116" sId="1">
    <nc r="D15">
      <f>D6-D28-D40</f>
    </nc>
  </rcc>
  <rcc rId="117" sId="1">
    <nc r="E15">
      <f>E6-E28-E40</f>
    </nc>
  </rcc>
  <rcc rId="118" sId="1">
    <nc r="F15">
      <f>F6-F28-F40</f>
    </nc>
  </rcc>
  <rcc rId="119" sId="1">
    <nc r="G15">
      <f>G6-G28-G40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>
  <rcv guid="{ED44765C-7FE2-4CF9-AF95-C158F32F46E5}" action="delete"/>
  <rdn rId="0" localSheetId="1" customView="1" name="Z_ED44765C_7FE2_4CF9_AF95_C158F32F46E5_.wvu.PrintArea" hidden="1" oldHidden="1">
    <formula>КБ!$A$1:$G$25</formula>
    <oldFormula>КБ!$A$1:$G$25</oldFormula>
  </rdn>
  <rdn rId="0" localSheetId="1" customView="1" name="Z_ED44765C_7FE2_4CF9_AF95_C158F32F46E5_.wvu.PrintTitles" hidden="1" oldHidden="1">
    <formula>КБ!$4:$4</formula>
    <oldFormula>КБ!$4:$4</oldFormula>
  </rdn>
  <rdn rId="0" localSheetId="1" customView="1" name="Z_ED44765C_7FE2_4CF9_AF95_C158F32F46E5_.wvu.Cols" hidden="1" oldHidden="1">
    <formula>КБ!$C:$C</formula>
    <oldFormula>КБ!$C:$C</oldFormula>
  </rdn>
  <rcv guid="{ED44765C-7FE2-4CF9-AF95-C158F32F46E5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442" sId="1" numFmtId="4">
    <nc r="E22">
      <v>17156</v>
    </nc>
  </rcc>
  <rcc rId="443" sId="1" numFmtId="4">
    <nc r="G22">
      <v>19533.400000000001</v>
    </nc>
  </rcc>
  <rcc rId="444" sId="1" numFmtId="4">
    <nc r="F22">
      <v>18335.3</v>
    </nc>
  </rcc>
  <rcc rId="445" sId="1" numFmtId="4">
    <nc r="E23">
      <v>19214.919999999998</v>
    </nc>
  </rcc>
  <rcc rId="446" sId="1" numFmtId="4">
    <nc r="F23">
      <v>6226</v>
    </nc>
  </rcc>
  <rcc rId="447" sId="1" numFmtId="4">
    <nc r="G23">
      <v>4290.96</v>
    </nc>
  </rcc>
  <rcc rId="448" sId="1">
    <oc r="E25">
      <f>E20-E24</f>
    </oc>
    <nc r="E25">
      <f>E20-E24</f>
    </nc>
  </rcc>
  <rcc rId="449" sId="1">
    <oc r="F25">
      <f>F20-F24</f>
    </oc>
    <nc r="F25">
      <f>F20-F24</f>
    </nc>
  </rcc>
  <rcc rId="450" sId="1">
    <oc r="G25">
      <f>G20-G24</f>
    </oc>
    <nc r="G25">
      <f>G20-G24</f>
    </nc>
  </rcc>
  <rcc rId="451" sId="1" numFmtId="4">
    <nc r="E24">
      <v>38085.599999999999</v>
    </nc>
  </rcc>
  <rcc rId="452" sId="1" numFmtId="4">
    <nc r="F24">
      <v>26394.83</v>
    </nc>
  </rcc>
  <rcc rId="453" sId="1" numFmtId="4">
    <nc r="G24">
      <v>25777.74</v>
    </nc>
  </rcc>
</revisions>
</file>

<file path=xl/revisions/revisionLog1411.xml><?xml version="1.0" encoding="utf-8"?>
<revisions xmlns="http://schemas.openxmlformats.org/spreadsheetml/2006/main" xmlns:r="http://schemas.openxmlformats.org/officeDocument/2006/relationships">
  <rcc rId="431" sId="1" numFmtId="4">
    <nc r="D23">
      <v>39305.5</v>
    </nc>
  </rcc>
  <rcc rId="432" sId="1" numFmtId="4">
    <nc r="D17">
      <v>780105.8</v>
    </nc>
  </rcc>
  <rcc rId="433" sId="1" numFmtId="4">
    <nc r="D24">
      <v>66317.3</v>
    </nc>
  </rcc>
  <rcc rId="434" sId="1">
    <nc r="D25">
      <f>D20-D24</f>
    </nc>
  </rcc>
  <rcc rId="435" sId="1">
    <nc r="D10">
      <f>D17+D24</f>
    </nc>
  </rcc>
  <rcc rId="436" sId="1">
    <nc r="E10">
      <f>E17+E24</f>
    </nc>
  </rcc>
  <rcc rId="437" sId="1">
    <nc r="F10">
      <f>F17+F24</f>
    </nc>
  </rcc>
  <rcc rId="438" sId="1">
    <nc r="G10">
      <f>G17+G24</f>
    </nc>
  </rcc>
  <rdn rId="0" localSheetId="1" customView="1" name="Z_ED44765C_7FE2_4CF9_AF95_C158F32F46E5_.wvu.PrintArea" hidden="1" oldHidden="1">
    <formula>КБ!$A$1:$G$25</formula>
  </rdn>
  <rdn rId="0" localSheetId="1" customView="1" name="Z_ED44765C_7FE2_4CF9_AF95_C158F32F46E5_.wvu.PrintTitles" hidden="1" oldHidden="1">
    <formula>КБ!$4:$4</formula>
  </rdn>
  <rdn rId="0" localSheetId="1" customView="1" name="Z_ED44765C_7FE2_4CF9_AF95_C158F32F46E5_.wvu.Cols" hidden="1" oldHidden="1">
    <formula>КБ!$C:$C</formula>
  </rdn>
  <rcv guid="{ED44765C-7FE2-4CF9-AF95-C158F32F46E5}" action="add"/>
</revisions>
</file>

<file path=xl/revisions/revisionLog14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>
    <oc r="D53">
      <f>D40+D28</f>
    </oc>
    <nc r="D53"/>
  </rcc>
  <rcc rId="121" sId="1">
    <oc r="E53">
      <f>E40+E28</f>
    </oc>
    <nc r="E53"/>
  </rcc>
  <rcc rId="122" sId="1">
    <oc r="F53">
      <f>F40+F28</f>
    </oc>
    <nc r="F53"/>
  </rcc>
  <rcc rId="123" sId="1">
    <oc r="G53">
      <f>G40+G28</f>
    </oc>
    <nc r="G53"/>
  </rcc>
</revisions>
</file>

<file path=xl/revisions/revisionLog15.xml><?xml version="1.0" encoding="utf-8"?>
<revisions xmlns="http://schemas.openxmlformats.org/spreadsheetml/2006/main" xmlns:r="http://schemas.openxmlformats.org/officeDocument/2006/relationships">
  <rcv guid="{ED44765C-7FE2-4CF9-AF95-C158F32F46E5}" action="delete"/>
  <rdn rId="0" localSheetId="1" customView="1" name="Z_ED44765C_7FE2_4CF9_AF95_C158F32F46E5_.wvu.PrintArea" hidden="1" oldHidden="1">
    <formula>КБ!$A$1:$G$25</formula>
    <oldFormula>КБ!$A$1:$G$25</oldFormula>
  </rdn>
  <rdn rId="0" localSheetId="1" customView="1" name="Z_ED44765C_7FE2_4CF9_AF95_C158F32F46E5_.wvu.PrintTitles" hidden="1" oldHidden="1">
    <formula>КБ!$4:$4</formula>
    <oldFormula>КБ!$4:$4</oldFormula>
  </rdn>
  <rdn rId="0" localSheetId="1" customView="1" name="Z_ED44765C_7FE2_4CF9_AF95_C158F32F46E5_.wvu.Cols" hidden="1" oldHidden="1">
    <formula>КБ!$C:$C</formula>
    <oldFormula>КБ!$C:$C</oldFormula>
  </rdn>
  <rcv guid="{ED44765C-7FE2-4CF9-AF95-C158F32F46E5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472" sId="1" numFmtId="4">
    <nc r="F17">
      <v>473656.32000000001</v>
    </nc>
  </rcc>
  <rcc rId="473" sId="1" numFmtId="4">
    <nc r="G17">
      <v>461147.65</v>
    </nc>
  </rcc>
  <rcc rId="474" sId="1">
    <oc r="F18">
      <f>F13-F17</f>
    </oc>
    <nc r="F18"/>
  </rcc>
  <rcc rId="475" sId="1">
    <oc r="G18">
      <f>G13-G17</f>
    </oc>
    <nc r="G18"/>
  </rcc>
  <rcv guid="{ED44765C-7FE2-4CF9-AF95-C158F32F46E5}" action="delete"/>
  <rdn rId="0" localSheetId="1" customView="1" name="Z_ED44765C_7FE2_4CF9_AF95_C158F32F46E5_.wvu.PrintArea" hidden="1" oldHidden="1">
    <formula>КБ!$A$1:$G$25</formula>
    <oldFormula>КБ!$A$1:$G$25</oldFormula>
  </rdn>
  <rdn rId="0" localSheetId="1" customView="1" name="Z_ED44765C_7FE2_4CF9_AF95_C158F32F46E5_.wvu.PrintTitles" hidden="1" oldHidden="1">
    <formula>КБ!$4:$4</formula>
    <oldFormula>КБ!$4:$4</oldFormula>
  </rdn>
  <rdn rId="0" localSheetId="1" customView="1" name="Z_ED44765C_7FE2_4CF9_AF95_C158F32F46E5_.wvu.Cols" hidden="1" oldHidden="1">
    <formula>КБ!$C:$C</formula>
    <oldFormula>КБ!$C:$C</oldFormula>
  </rdn>
  <rcv guid="{ED44765C-7FE2-4CF9-AF95-C158F32F46E5}" action="add"/>
</revisions>
</file>

<file path=xl/revisions/revisionLog15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>
    <oc r="D10">
      <f>D22</f>
    </oc>
    <nc r="D10"/>
  </rcc>
  <rcv guid="{A22723DF-2435-4AE1-A20F-CCA0ABF120F4}" action="delete"/>
  <rdn rId="0" localSheetId="1" customView="1" name="Z_A22723DF_2435_4AE1_A20F_CCA0ABF120F4_.wvu.PrintArea" hidden="1" oldHidden="1">
    <formula>КБ!$A$1:$G$49</formula>
    <oldFormula>КБ!$A$1:$G$49</oldFormula>
  </rdn>
  <rdn rId="0" localSheetId="1" customView="1" name="Z_A22723DF_2435_4AE1_A20F_CCA0ABF120F4_.wvu.PrintTitles" hidden="1" oldHidden="1">
    <formula>КБ!$4:$4</formula>
    <oldFormula>КБ!$4:$4</oldFormula>
  </rdn>
  <rcv guid="{A22723DF-2435-4AE1-A20F-CCA0ABF120F4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3:G40">
    <dxf>
      <fill>
        <patternFill>
          <bgColor theme="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" sId="1">
    <oc r="D49">
      <f>D42-D48</f>
    </oc>
    <nc r="D49">
      <f>D42-D48</f>
    </nc>
  </rcc>
  <rcc rId="128" sId="1">
    <oc r="E49">
      <f>E42-E48</f>
    </oc>
    <nc r="E49">
      <f>E42-E48</f>
    </nc>
  </rcc>
  <rcc rId="129" sId="1">
    <oc r="F49">
      <f>F42-F48</f>
    </oc>
    <nc r="F49">
      <f>F42-F48</f>
    </nc>
  </rcc>
  <rcc rId="130" sId="1">
    <oc r="G49">
      <f>G42-G48</f>
    </oc>
    <nc r="G49">
      <f>G42-G48</f>
    </nc>
  </rcc>
  <rcc rId="131" sId="1">
    <oc r="C32">
      <v>17489766.699999999</v>
    </oc>
    <nc r="C32">
      <f>17489766.7-1820.7</f>
    </nc>
  </rcc>
  <rcc rId="132" sId="1" odxf="1" dxf="1" numFmtId="4">
    <oc r="C8">
      <v>73237574.5</v>
    </oc>
    <nc r="C8">
      <f>C20+C32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fmt sheetId="1" sqref="C8" start="0" length="2147483647">
    <dxf>
      <font>
        <b/>
      </font>
    </dxf>
  </rfmt>
  <rfmt sheetId="1" sqref="C8" start="0" length="2147483647">
    <dxf>
      <font>
        <b val="0"/>
      </font>
    </dxf>
  </rfmt>
  <rcc rId="133" sId="1">
    <oc r="D8">
      <f>D20+D32</f>
    </oc>
    <nc r="D8">
      <f>D20+D32</f>
    </nc>
  </rcc>
  <rcc rId="134" sId="1">
    <oc r="E8">
      <f>E20+E32</f>
    </oc>
    <nc r="E8">
      <f>E20+E32</f>
    </nc>
  </rcc>
  <rcc rId="135" sId="1">
    <oc r="F8">
      <f>F20+F32</f>
    </oc>
    <nc r="F8">
      <f>F20+F32</f>
    </nc>
  </rcc>
  <rcc rId="136" sId="1">
    <oc r="G8">
      <f>G20+G32</f>
    </oc>
    <nc r="G8">
      <f>G20+G32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" sId="1">
    <oc r="D28">
      <f>D18-D27</f>
    </oc>
    <nc r="D28">
      <f>D18-D27</f>
    </nc>
  </rcc>
  <rcc rId="138" sId="1">
    <oc r="E28">
      <f>E18-E27</f>
    </oc>
    <nc r="E28">
      <f>E18-E27</f>
    </nc>
  </rcc>
  <rcc rId="139" sId="1">
    <oc r="F28">
      <f>F18-F27</f>
    </oc>
    <nc r="F28">
      <f>F18-F27</f>
    </nc>
  </rcc>
  <rcc rId="140" sId="1">
    <oc r="G28">
      <f>G18-G27</f>
    </oc>
    <nc r="G28">
      <f>G18-G27</f>
    </nc>
  </rcc>
  <rcc rId="141" sId="1">
    <oc r="D18">
      <f>D20+D21</f>
    </oc>
    <nc r="D18">
      <f>D20+D21</f>
    </nc>
  </rcc>
  <rcc rId="142" sId="1">
    <oc r="E18">
      <f>E20+E21</f>
    </oc>
    <nc r="E18">
      <f>E20+E21</f>
    </nc>
  </rcc>
  <rcc rId="143" sId="1">
    <oc r="F18">
      <f>F20+F21</f>
    </oc>
    <nc r="F18">
      <f>F20+F21</f>
    </nc>
  </rcc>
  <rcc rId="144" sId="1">
    <oc r="G18">
      <f>G20+G21</f>
    </oc>
    <nc r="G18">
      <f>G20+G21</f>
    </nc>
  </rcc>
</revisions>
</file>

<file path=xl/revisions/revisionLog19.xml><?xml version="1.0" encoding="utf-8"?>
<revisions xmlns="http://schemas.openxmlformats.org/spreadsheetml/2006/main" xmlns:r="http://schemas.openxmlformats.org/officeDocument/2006/relationships">
  <rcc rId="486" sId="1" numFmtId="4">
    <oc r="F17">
      <v>473656.32000000001</v>
    </oc>
    <nc r="F17">
      <v>376152.6</v>
    </nc>
  </rcc>
  <rcc rId="487" sId="1" numFmtId="4">
    <oc r="G17">
      <v>461147.65</v>
    </oc>
    <nc r="G17">
      <v>381876.34</v>
    </nc>
  </rcc>
  <rfmt sheetId="1" sqref="D13:G18">
    <dxf>
      <numFmt numFmtId="165" formatCode="#,##0.000"/>
    </dxf>
  </rfmt>
  <rfmt sheetId="1" sqref="D13:G18">
    <dxf>
      <numFmt numFmtId="4" formatCode="#,##0.00"/>
    </dxf>
  </rfmt>
  <rfmt sheetId="1" sqref="D6:G11">
    <dxf>
      <numFmt numFmtId="3" formatCode="#,##0"/>
    </dxf>
  </rfmt>
  <rfmt sheetId="1" sqref="D6:G11">
    <dxf>
      <numFmt numFmtId="164" formatCode="#,##0.0"/>
    </dxf>
  </rfmt>
  <rfmt sheetId="1" sqref="D6:G11">
    <dxf>
      <numFmt numFmtId="4" formatCode="#,##0.00"/>
    </dxf>
  </rfmt>
  <rfmt sheetId="1" sqref="D20:G25">
    <dxf>
      <numFmt numFmtId="4" formatCode="#,##0.00"/>
    </dxf>
  </rfmt>
  <rfmt sheetId="1" sqref="D20:G25">
    <dxf>
      <numFmt numFmtId="165" formatCode="#,##0.000"/>
    </dxf>
  </rfmt>
  <rfmt sheetId="1" sqref="D20:G25">
    <dxf>
      <numFmt numFmtId="4" formatCode="#,##0.00"/>
    </dxf>
  </rfmt>
  <rcv guid="{ED44765C-7FE2-4CF9-AF95-C158F32F46E5}" action="delete"/>
  <rdn rId="0" localSheetId="1" customView="1" name="Z_ED44765C_7FE2_4CF9_AF95_C158F32F46E5_.wvu.PrintArea" hidden="1" oldHidden="1">
    <formula>КБ!$A$1:$G$25</formula>
    <oldFormula>КБ!$A$1:$G$25</oldFormula>
  </rdn>
  <rdn rId="0" localSheetId="1" customView="1" name="Z_ED44765C_7FE2_4CF9_AF95_C158F32F46E5_.wvu.PrintTitles" hidden="1" oldHidden="1">
    <formula>КБ!$4:$4</formula>
    <oldFormula>КБ!$4:$4</oldFormula>
  </rdn>
  <rdn rId="0" localSheetId="1" customView="1" name="Z_ED44765C_7FE2_4CF9_AF95_C158F32F46E5_.wvu.Cols" hidden="1" oldHidden="1">
    <formula>КБ!$C:$C</formula>
    <oldFormula>КБ!$C:$C</oldFormula>
  </rdn>
  <rcv guid="{ED44765C-7FE2-4CF9-AF95-C158F32F46E5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468" sId="1" numFmtId="4">
    <oc r="E15">
      <v>136740.26999999999</v>
    </oc>
    <nc r="E15">
      <v>135365.37</v>
    </nc>
  </rcc>
  <rfmt sheetId="1" sqref="E17">
    <dxf>
      <numFmt numFmtId="4" formatCode="#,##0.00"/>
    </dxf>
  </rfmt>
  <rcv guid="{ED44765C-7FE2-4CF9-AF95-C158F32F46E5}" action="delete"/>
  <rdn rId="0" localSheetId="1" customView="1" name="Z_ED44765C_7FE2_4CF9_AF95_C158F32F46E5_.wvu.PrintArea" hidden="1" oldHidden="1">
    <formula>КБ!$A$1:$G$25</formula>
    <oldFormula>КБ!$A$1:$G$25</oldFormula>
  </rdn>
  <rdn rId="0" localSheetId="1" customView="1" name="Z_ED44765C_7FE2_4CF9_AF95_C158F32F46E5_.wvu.PrintTitles" hidden="1" oldHidden="1">
    <formula>КБ!$4:$4</formula>
    <oldFormula>КБ!$4:$4</oldFormula>
  </rdn>
  <rdn rId="0" localSheetId="1" customView="1" name="Z_ED44765C_7FE2_4CF9_AF95_C158F32F46E5_.wvu.Cols" hidden="1" oldHidden="1">
    <formula>КБ!$C:$C</formula>
    <oldFormula>КБ!$C:$C</oldFormula>
  </rdn>
  <rcv guid="{ED44765C-7FE2-4CF9-AF95-C158F32F46E5}" action="add"/>
</revisions>
</file>

<file path=xl/revisions/revisionLog19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5" sId="1">
    <oc r="D8">
      <f>D20+D32</f>
    </oc>
    <nc r="D8">
      <f>D20+D32</f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6" sId="1" numFmtId="4">
    <oc r="C6">
      <f>C8+C9</f>
    </oc>
    <nc r="C6">
      <v>111042989</v>
    </nc>
  </rcc>
  <rcc rId="147" sId="1" numFmtId="4">
    <oc r="D6">
      <f>D8+D9</f>
    </oc>
    <nc r="D6">
      <v>121554087.22</v>
    </nc>
  </rcc>
  <rcc rId="148" sId="1" numFmtId="4">
    <oc r="E6">
      <f>E8+E9</f>
    </oc>
    <nc r="E6">
      <v>119515558.7</v>
    </nc>
  </rcc>
  <rcc rId="149" sId="1" numFmtId="4">
    <oc r="F6">
      <f>F8+F9</f>
    </oc>
    <nc r="F6">
      <v>125318692.69999999</v>
    </nc>
  </rcc>
  <rcc rId="150" sId="1" numFmtId="4">
    <oc r="G6">
      <f>G8+G9</f>
    </oc>
    <nc r="G6">
      <v>123063032.20000002</v>
    </nc>
  </rcc>
  <rcc rId="151" sId="1" numFmtId="4">
    <oc r="C8">
      <f>C20+C32</f>
    </oc>
    <nc r="C8">
      <v>73237574.5</v>
    </nc>
  </rcc>
  <rcc rId="152" sId="1" numFmtId="4">
    <oc r="D8">
      <f>D20+D32</f>
    </oc>
    <nc r="D8">
      <v>81658357.400000006</v>
    </nc>
  </rcc>
  <rcc rId="153" sId="1" numFmtId="4">
    <oc r="E8">
      <f>E20+E32</f>
    </oc>
    <nc r="E8">
      <v>88053527.400000006</v>
    </nc>
  </rcc>
  <rcc rId="154" sId="1" numFmtId="4">
    <oc r="F8">
      <f>F20+F32</f>
    </oc>
    <nc r="F8">
      <v>92401106.799999997</v>
    </nc>
  </rcc>
  <rcc rId="155" sId="1" numFmtId="4">
    <oc r="G8">
      <f>G20+G32</f>
    </oc>
    <nc r="G8">
      <v>97059004.600000009</v>
    </nc>
  </rcc>
  <rcc rId="156" sId="1" numFmtId="4">
    <oc r="D9">
      <f>D21</f>
    </oc>
    <nc r="D9">
      <v>39895729.82</v>
    </nc>
  </rcc>
  <rcc rId="157" sId="1" numFmtId="4">
    <oc r="E9">
      <f>E21</f>
    </oc>
    <nc r="E9">
      <v>31462031.300000001</v>
    </nc>
  </rcc>
  <rcc rId="158" sId="1" numFmtId="4">
    <oc r="F9">
      <f>F21</f>
    </oc>
    <nc r="F9">
      <v>32917585.899999999</v>
    </nc>
  </rcc>
  <rcc rId="159" sId="1" numFmtId="4">
    <oc r="G9">
      <f>G21</f>
    </oc>
    <nc r="G9">
      <v>26004027.600000001</v>
    </nc>
  </rcc>
  <rcc rId="160" sId="1" numFmtId="4">
    <oc r="D11">
      <f>D23</f>
    </oc>
    <nc r="D11">
      <v>17123321.699999999</v>
    </nc>
  </rcc>
  <rcc rId="161" sId="1" numFmtId="4">
    <oc r="E11">
      <f>E23</f>
    </oc>
    <nc r="E11">
      <v>17175234.699999999</v>
    </nc>
  </rcc>
  <rcc rId="162" sId="1" numFmtId="4">
    <oc r="F11">
      <f>F23</f>
    </oc>
    <nc r="F11">
      <v>17175234.699999999</v>
    </nc>
  </rcc>
  <rcc rId="163" sId="1" numFmtId="4">
    <oc r="G11">
      <f>G23</f>
    </oc>
    <nc r="G11">
      <v>17175234.699999999</v>
    </nc>
  </rcc>
  <rcc rId="164" sId="1" numFmtId="4">
    <oc r="D12">
      <f>D24</f>
    </oc>
    <nc r="D12">
      <v>17928348.199999999</v>
    </nc>
  </rcc>
  <rcc rId="165" sId="1" numFmtId="4">
    <oc r="E12">
      <f>E24</f>
    </oc>
    <nc r="E12">
      <v>10484133.5</v>
    </nc>
  </rcc>
  <rcc rId="166" sId="1" numFmtId="4">
    <oc r="F12">
      <f>F24</f>
    </oc>
    <nc r="F12">
      <v>11702733.300000001</v>
    </nc>
  </rcc>
  <rcc rId="167" sId="1" numFmtId="4">
    <oc r="G12">
      <f>G24</f>
    </oc>
    <nc r="G12">
      <v>5260298.3</v>
    </nc>
  </rcc>
  <rcc rId="168" sId="1" numFmtId="4">
    <oc r="D13">
      <f>D25</f>
    </oc>
    <nc r="D13">
      <v>2949025.7</v>
    </nc>
  </rcc>
  <rcc rId="169" sId="1" numFmtId="4">
    <oc r="E13">
      <f>E25</f>
    </oc>
    <nc r="E13">
      <v>2427192.4</v>
    </nc>
  </rcc>
  <rcc rId="170" sId="1" numFmtId="4">
    <oc r="F13">
      <f>F25</f>
    </oc>
    <nc r="F13">
      <v>2637958.7999999998</v>
    </nc>
  </rcc>
  <rcc rId="171" sId="1" numFmtId="4">
    <oc r="G13">
      <f>G25</f>
    </oc>
    <nc r="G13">
      <v>2166835.5</v>
    </nc>
  </rcc>
  <rcc rId="172" sId="1" numFmtId="4">
    <oc r="C14">
      <f>C9-C11-C12-C13</f>
    </oc>
    <nc r="C14">
      <v>3628249.1000000006</v>
    </nc>
  </rcc>
  <rcc rId="173" sId="1" numFmtId="4">
    <oc r="D14">
      <f>D26</f>
    </oc>
    <nc r="D14">
      <v>1347870.5</v>
    </nc>
  </rcc>
  <rcc rId="174" sId="1" numFmtId="4">
    <oc r="E14">
      <f>E26</f>
    </oc>
    <nc r="E14">
      <v>1370470.7</v>
    </nc>
  </rcc>
  <rcc rId="175" sId="1" numFmtId="4">
    <oc r="F14">
      <f>F26</f>
    </oc>
    <nc r="F14">
      <v>1401659.1</v>
    </nc>
  </rcc>
  <rcc rId="176" sId="1" numFmtId="4">
    <oc r="G14">
      <f>G26</f>
    </oc>
    <nc r="G14">
      <v>1401659.1</v>
    </nc>
  </rcc>
  <rcc rId="177" sId="1" numFmtId="4">
    <oc r="D15">
      <f>D6-D28-D40</f>
    </oc>
    <nc r="D15">
      <v>129414597.41999999</v>
    </nc>
  </rcc>
  <rcc rId="178" sId="1" numFmtId="4">
    <oc r="E15">
      <f>E6-E28-E40</f>
    </oc>
    <nc r="E15">
      <v>125348596.09999999</v>
    </nc>
  </rcc>
  <rcc rId="179" sId="1" numFmtId="4">
    <oc r="F15">
      <f>F6-F28-F40</f>
    </oc>
    <nc r="F15">
      <v>123530738.19999999</v>
    </nc>
  </rcc>
  <rcc rId="180" sId="1" numFmtId="4">
    <oc r="G15">
      <f>G6-G28-G40</f>
    </oc>
    <nc r="G15">
      <v>123024334.20000002</v>
    </nc>
  </rcc>
  <rcc rId="181" sId="1" numFmtId="4">
    <oc r="D16">
      <f>D6-D15</f>
    </oc>
    <nc r="D16">
      <v>-7860510.1999999881</v>
    </nc>
  </rcc>
  <rcc rId="182" sId="1" numFmtId="4">
    <oc r="E16">
      <f>E6-E15</f>
    </oc>
    <nc r="E16">
      <v>-5833037.3999999911</v>
    </nc>
  </rcc>
  <rcc rId="183" sId="1" numFmtId="4">
    <oc r="F16">
      <f>F6-F15</f>
    </oc>
    <nc r="F16">
      <v>1787954.5</v>
    </nc>
  </rcc>
  <rcc rId="184" sId="1" numFmtId="4">
    <oc r="G16">
      <f>G6-G15</f>
    </oc>
    <nc r="G16">
      <v>38698</v>
    </nc>
  </rcc>
  <rcc rId="185" sId="1" numFmtId="4">
    <oc r="C18">
      <f>C20+C21</f>
    </oc>
    <nc r="C18">
      <v>93443638</v>
    </nc>
  </rcc>
  <rcc rId="186" sId="1" numFmtId="4">
    <oc r="D18">
      <f>D20+D21</f>
    </oc>
    <nc r="D18">
      <v>102229040.62</v>
    </nc>
  </rcc>
  <rcc rId="187" sId="1" numFmtId="4">
    <oc r="E18">
      <f>E20+E21</f>
    </oc>
    <nc r="E18">
      <v>98699927</v>
    </nc>
  </rcc>
  <rcc rId="188" sId="1" numFmtId="4">
    <oc r="F18">
      <f>F20+F21</f>
    </oc>
    <nc r="F18">
      <v>103405905.19999999</v>
    </nc>
  </rcc>
  <rcc rId="189" sId="1" numFmtId="4">
    <oc r="G18">
      <f>G20+G21</f>
    </oc>
    <nc r="G18">
      <v>99812981</v>
    </nc>
  </rcc>
  <rcc rId="190" sId="1" numFmtId="4">
    <oc r="C26">
      <f>C21-C23-C24-C25</f>
    </oc>
    <nc r="C26">
      <v>3516844.1000000006</v>
    </nc>
  </rcc>
  <rcc rId="191" sId="1" numFmtId="4">
    <oc r="C28">
      <f>C18-C27</f>
    </oc>
    <nc r="C28">
      <v>-1244530</v>
    </nc>
  </rcc>
  <rcc rId="192" sId="1" numFmtId="4">
    <oc r="D28">
      <f>D18-D27</f>
    </oc>
    <nc r="D28">
      <v>-5484421.599999994</v>
    </nc>
  </rcc>
  <rcc rId="193" sId="1" numFmtId="4">
    <oc r="E28">
      <f>E18-E27</f>
    </oc>
    <nc r="E28">
      <v>-4792255.799999997</v>
    </nc>
  </rcc>
  <rcc rId="194" sId="1" numFmtId="4">
    <oc r="F28">
      <f>F18-F27</f>
    </oc>
    <nc r="F28">
      <v>2883593.8999999911</v>
    </nc>
  </rcc>
  <rcc rId="195" sId="1" numFmtId="4">
    <oc r="G28">
      <f>G18-G27</f>
    </oc>
    <nc r="G28">
      <v>1201200.599999994</v>
    </nc>
  </rcc>
  <rcc rId="196" sId="1" numFmtId="4">
    <oc r="C30">
      <f>C32+C33</f>
    </oc>
    <nc r="C30">
      <v>49910757.5</v>
    </nc>
  </rcc>
  <rcc rId="197" sId="1" numFmtId="4">
    <oc r="D30">
      <f>D32+D33</f>
    </oc>
    <nc r="D30">
      <v>59466467.370000005</v>
    </nc>
  </rcc>
  <rcc rId="198" sId="1" numFmtId="4">
    <oc r="E30">
      <f>E32+E33</f>
    </oc>
    <nc r="E30">
      <v>53043080.599999994</v>
    </nc>
  </rcc>
  <rcc rId="199" sId="1" numFmtId="4">
    <oc r="F30">
      <f>F32+F33</f>
    </oc>
    <nc r="F30">
      <v>51589914.099999994</v>
    </nc>
  </rcc>
  <rcc rId="200" sId="1" numFmtId="4">
    <oc r="G30">
      <f>G32+G33</f>
    </oc>
    <nc r="G30">
      <v>51692500.200000003</v>
    </nc>
  </rcc>
  <rcc rId="201" sId="1" numFmtId="4">
    <oc r="C32">
      <f>17489766.7-1820.7</f>
    </oc>
    <nc r="C32">
      <v>17487946</v>
    </nc>
  </rcc>
  <rcc rId="202" sId="1" numFmtId="4">
    <oc r="D33">
      <f>D35+D36+D37+D38</f>
    </oc>
    <nc r="D33">
      <v>40141420.770000003</v>
    </nc>
  </rcc>
  <rcc rId="203" sId="1" numFmtId="4">
    <oc r="E33">
      <f>E35+E36+E37+E38</f>
    </oc>
    <nc r="E33">
      <v>32227448.899999999</v>
    </nc>
  </rcc>
  <rcc rId="204" sId="1" numFmtId="4">
    <oc r="F33">
      <f>F35+F36+F37+F38</f>
    </oc>
    <nc r="F33">
      <v>29677126.599999998</v>
    </nc>
  </rcc>
  <rcc rId="205" sId="1" numFmtId="4">
    <oc r="G33">
      <f>G35+G36+G37+G38</f>
    </oc>
    <nc r="G33">
      <v>28442449</v>
    </nc>
  </rcc>
  <rcc rId="206" sId="1" numFmtId="4">
    <oc r="C38">
      <f>C33-C35-C36-C37</f>
    </oc>
    <nc r="C38">
      <v>2295976.9000000022</v>
    </nc>
  </rcc>
  <rcc rId="207" sId="1" numFmtId="4">
    <oc r="D39">
      <f>D30+2376088.6</f>
    </oc>
    <nc r="D39">
      <v>61842555.970000006</v>
    </nc>
  </rcc>
  <rcc rId="208" sId="1" numFmtId="4">
    <oc r="E39">
      <f>E30+1040781.6</f>
    </oc>
    <nc r="E39">
      <v>54083862.199999996</v>
    </nc>
  </rcc>
  <rcc rId="209" sId="1" numFmtId="4">
    <oc r="F39">
      <f>F30+1095639.4</f>
    </oc>
    <nc r="F39">
      <v>52685553.499999993</v>
    </nc>
  </rcc>
  <rcc rId="210" sId="1" numFmtId="4">
    <oc r="G39">
      <f>G30+1162502.6</f>
    </oc>
    <nc r="G39">
      <v>52855002.800000004</v>
    </nc>
  </rcc>
  <rcc rId="211" sId="1" numFmtId="4">
    <oc r="C40">
      <f>C30-C39</f>
    </oc>
    <nc r="C40">
      <v>366685.20000000298</v>
    </nc>
  </rcc>
  <rcc rId="212" sId="1" numFmtId="4">
    <oc r="D40">
      <f>D30-D39</f>
    </oc>
    <nc r="D40">
      <v>-2376088.6000000015</v>
    </nc>
  </rcc>
  <rcc rId="213" sId="1" numFmtId="4">
    <oc r="E40">
      <f>E30-E39</f>
    </oc>
    <nc r="E40">
      <v>-1040781.6000000015</v>
    </nc>
  </rcc>
  <rcc rId="214" sId="1" numFmtId="4">
    <oc r="F40">
      <f>F30-F39</f>
    </oc>
    <nc r="F40">
      <v>-1095639.3999999985</v>
    </nc>
  </rcc>
  <rcc rId="215" sId="1" numFmtId="4">
    <oc r="G40">
      <f>G30-G39</f>
    </oc>
    <nc r="G40">
      <v>-1162502.6000000015</v>
    </nc>
  </rcc>
  <rcc rId="216" sId="1" numFmtId="4">
    <oc r="C42">
      <f>C44+C45</f>
    </oc>
    <nc r="C42">
      <v>23419827.300000001</v>
    </nc>
  </rcc>
  <rcc rId="217" sId="1" numFmtId="4">
    <oc r="D42">
      <f>D44+D45</f>
    </oc>
    <nc r="D42">
      <v>26044972.800000001</v>
    </nc>
  </rcc>
  <rcc rId="218" sId="1" numFmtId="4">
    <oc r="E42">
      <f>E44+E45</f>
    </oc>
    <nc r="E42">
      <v>29874259.600000001</v>
    </nc>
  </rcc>
  <rcc rId="219" sId="1" numFmtId="4">
    <oc r="F42">
      <f>F44+F45</f>
    </oc>
    <nc r="F42">
      <v>32068445.100000001</v>
    </nc>
  </rcc>
  <rcc rId="220" sId="1" numFmtId="4">
    <oc r="G42">
      <f>G44+G45</f>
    </oc>
    <nc r="G42">
      <v>34132272.399999999</v>
    </nc>
  </rcc>
  <rcc rId="221" sId="1" numFmtId="4">
    <oc r="C49">
      <f>C42-C48</f>
    </oc>
    <nc r="C49">
      <v>-54751.099999997765</v>
    </nc>
  </rcc>
  <rcc rId="222" sId="1" numFmtId="4">
    <oc r="D49">
      <f>D42-D48</f>
    </oc>
    <nc r="D49">
      <v>-207030.30000000075</v>
    </nc>
  </rcc>
  <rcc rId="223" sId="1" numFmtId="4">
    <oc r="E49">
      <f>E42-E48</f>
    </oc>
    <nc r="E49">
      <v>0</v>
    </nc>
  </rcc>
  <rcc rId="224" sId="1" numFmtId="4">
    <oc r="F49">
      <f>F42-F48</f>
    </oc>
    <nc r="F49">
      <v>0</v>
    </nc>
  </rcc>
  <rcc rId="225" sId="1" numFmtId="4">
    <oc r="G49">
      <f>G42-G48</f>
    </oc>
    <nc r="G49">
      <v>0</v>
    </nc>
  </rcc>
  <rrc rId="226" sId="1" eol="1" ref="A50:XFD50" action="insertRow"/>
  <rcc rId="227" sId="1">
    <nc r="C50">
      <f>C40+C28</f>
    </nc>
  </rcc>
  <rcc rId="228" sId="1">
    <nc r="D50">
      <f>D40+D28</f>
    </nc>
  </rcc>
  <rcc rId="229" sId="1">
    <nc r="E50">
      <f>E40+E28</f>
    </nc>
  </rcc>
  <rcc rId="230" sId="1">
    <nc r="F50">
      <f>F40+F28</f>
    </nc>
  </rcc>
  <rcc rId="231" sId="1">
    <nc r="G50">
      <f>G40+G28</f>
    </nc>
  </rcc>
  <rcc rId="232" sId="1" numFmtId="4">
    <oc r="C16">
      <f>C6-C15</f>
    </oc>
    <nc r="C16">
      <f>C6-C15</f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" sId="1" numFmtId="4">
    <oc r="C40">
      <v>366685.20000000298</v>
    </oc>
    <nc r="C40">
      <f>C30-C39</f>
    </nc>
  </rcc>
  <rcc rId="234" sId="1" numFmtId="4">
    <oc r="C30">
      <v>49910757.5</v>
    </oc>
    <nc r="C30">
      <f>C32+C33</f>
    </nc>
  </rcc>
  <rcc rId="235" sId="1" numFmtId="4">
    <oc r="C32">
      <v>17487946</v>
    </oc>
    <nc r="C32">
      <v>17489766.699999999</v>
    </nc>
  </rcc>
  <rcc rId="236" sId="1" numFmtId="4">
    <oc r="D30">
      <v>59466467.370000005</v>
    </oc>
    <nc r="D30">
      <f>D32+D33</f>
    </nc>
  </rcc>
  <rcc rId="237" sId="1" numFmtId="4">
    <oc r="E30">
      <v>53043080.599999994</v>
    </oc>
    <nc r="E30">
      <f>E32+E33</f>
    </nc>
  </rcc>
  <rcc rId="238" sId="1" numFmtId="4">
    <oc r="F30">
      <v>51589914.099999994</v>
    </oc>
    <nc r="F30">
      <f>F32+F33</f>
    </nc>
  </rcc>
  <rcc rId="239" sId="1" numFmtId="4">
    <oc r="G30">
      <v>51692500.200000003</v>
    </oc>
    <nc r="G30">
      <f>G32+G33</f>
    </nc>
  </rcc>
  <rrc rId="240" sId="1" eol="1" ref="A51:XFD51" action="insertRow"/>
  <rcc rId="241" sId="1">
    <oc r="C50">
      <f>C40+C28</f>
    </oc>
    <nc r="C50"/>
  </rcc>
  <rcc rId="242" sId="1">
    <oc r="D50">
      <f>D40+D28</f>
    </oc>
    <nc r="D50"/>
  </rcc>
  <rcc rId="243" sId="1">
    <oc r="E50">
      <f>E40+E28</f>
    </oc>
    <nc r="E50"/>
  </rcc>
  <rcc rId="244" sId="1">
    <oc r="F50">
      <f>F40+F28</f>
    </oc>
    <nc r="F50"/>
  </rcc>
  <rcc rId="245" sId="1">
    <oc r="G50">
      <f>G40+G28</f>
    </oc>
    <nc r="G50"/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22723DF-2435-4AE1-A20F-CCA0ABF120F4}" action="delete"/>
  <rdn rId="0" localSheetId="1" customView="1" name="Z_A22723DF_2435_4AE1_A20F_CCA0ABF120F4_.wvu.PrintArea" hidden="1" oldHidden="1">
    <formula>КБ!$A$1:$G$49</formula>
    <oldFormula>КБ!$A$1:$G$49</oldFormula>
  </rdn>
  <rdn rId="0" localSheetId="1" customView="1" name="Z_A22723DF_2435_4AE1_A20F_CCA0ABF120F4_.wvu.PrintTitles" hidden="1" oldHidden="1">
    <formula>КБ!$4:$4</formula>
    <oldFormula>КБ!$4:$4</oldFormula>
  </rdn>
  <rcv guid="{A22723DF-2435-4AE1-A20F-CCA0ABF120F4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" sId="1" numFmtId="4">
    <oc r="F36">
      <v>11852197.800000001</v>
    </oc>
    <nc r="F36">
      <v>11886435.1</v>
    </nc>
  </rcc>
  <rcc rId="249" sId="1" numFmtId="4">
    <oc r="F33">
      <v>29677126.599999998</v>
    </oc>
    <nc r="F33">
      <f>F35+F36+F37+F38</f>
    </nc>
  </rcc>
  <rcc rId="250" sId="1" numFmtId="4">
    <oc r="G33">
      <v>28442449</v>
    </oc>
    <nc r="G33">
      <f>G35+G36+G37+G38</f>
    </nc>
  </rcc>
  <rcc rId="251" sId="1">
    <oc r="F30">
      <f>F32+F33</f>
    </oc>
    <nc r="F30">
      <f>F32+F33</f>
    </nc>
  </rcc>
  <rcc rId="252" sId="1">
    <oc r="G30">
      <f>G32+G33</f>
    </oc>
    <nc r="G30">
      <f>G32+G33</f>
    </nc>
  </rcc>
  <rcc rId="253" sId="1" numFmtId="4">
    <oc r="G36">
      <v>10835992.5</v>
    </oc>
    <nc r="G36">
      <v>10870206.9</v>
    </nc>
  </rcc>
  <rcv guid="{A22723DF-2435-4AE1-A20F-CCA0ABF120F4}" action="delete"/>
  <rdn rId="0" localSheetId="1" customView="1" name="Z_A22723DF_2435_4AE1_A20F_CCA0ABF120F4_.wvu.PrintArea" hidden="1" oldHidden="1">
    <formula>КБ!$A$1:$G$49</formula>
    <oldFormula>КБ!$A$1:$G$49</oldFormula>
  </rdn>
  <rdn rId="0" localSheetId="1" customView="1" name="Z_A22723DF_2435_4AE1_A20F_CCA0ABF120F4_.wvu.PrintTitles" hidden="1" oldHidden="1">
    <formula>КБ!$4:$4</formula>
    <oldFormula>КБ!$4:$4</oldFormula>
  </rdn>
  <rcv guid="{A22723DF-2435-4AE1-A20F-CCA0ABF120F4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6" sId="1" numFmtId="4">
    <oc r="E40">
      <v>-1040781.6000000015</v>
    </oc>
    <nc r="E40">
      <f>E30-E39</f>
    </nc>
  </rcc>
  <rcc rId="257" sId="1" numFmtId="4">
    <oc r="F40">
      <v>-1095639.3999999985</v>
    </oc>
    <nc r="F40">
      <f>F30-F39</f>
    </nc>
  </rcc>
  <rcc rId="258" sId="1" numFmtId="4">
    <oc r="G40">
      <v>-1162502.6000000015</v>
    </oc>
    <nc r="G40">
      <f>G30-G39</f>
    </nc>
  </rcc>
  <rcc rId="259" sId="1" numFmtId="4">
    <oc r="F39">
      <v>52685553.499999993</v>
    </oc>
    <nc r="F39">
      <f>F30+1095639.4</f>
    </nc>
  </rcc>
  <rcc rId="260" sId="1">
    <nc r="E51">
      <f>E32*5/100</f>
    </nc>
  </rcc>
  <rcc rId="261" sId="1">
    <nc r="F51">
      <f>F32*5/100</f>
    </nc>
  </rcc>
  <rcc rId="262" sId="1">
    <nc r="G51">
      <f>G32*5/100</f>
    </nc>
  </rcc>
  <rcc rId="263" sId="1" numFmtId="4">
    <oc r="E39">
      <v>54083862.199999996</v>
    </oc>
    <nc r="E39">
      <f>E30+E51</f>
    </nc>
  </rcc>
  <rcc rId="264" sId="1">
    <oc r="G39">
      <v>52855002.800000004</v>
    </oc>
    <nc r="G39">
      <f>G30+1162502.6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5" sId="1" numFmtId="4">
    <oc r="E15">
      <v>125348596.09999999</v>
    </oc>
    <nc r="E15">
      <f>E6+5833037.4</f>
    </nc>
  </rcc>
  <rcc rId="266" sId="1" numFmtId="4">
    <oc r="F15">
      <v>123530738.19999999</v>
    </oc>
    <nc r="F15">
      <f>F6-1787954.5</f>
    </nc>
  </rcc>
  <rcc rId="267" sId="1" numFmtId="4">
    <oc r="G15">
      <v>123024334.20000002</v>
    </oc>
    <nc r="G15">
      <f>G6-38698</f>
    </nc>
  </rcc>
  <rcc rId="268" sId="1" numFmtId="4">
    <oc r="D16">
      <v>-7860510.1999999881</v>
    </oc>
    <nc r="D16">
      <f>D6-D15</f>
    </nc>
  </rcc>
  <rcc rId="269" sId="1">
    <oc r="E16">
      <v>-5833037.3999999911</v>
    </oc>
    <nc r="E16">
      <f>E6-E15</f>
    </nc>
  </rcc>
  <rcc rId="270" sId="1">
    <oc r="F16">
      <v>1787954.5</v>
    </oc>
    <nc r="F16">
      <f>F6-F15</f>
    </nc>
  </rcc>
  <rcc rId="271" sId="1">
    <oc r="G16">
      <v>38698</v>
    </oc>
    <nc r="G16">
      <f>G6-G15</f>
    </nc>
  </rcc>
  <rcv guid="{A22723DF-2435-4AE1-A20F-CCA0ABF120F4}" action="delete"/>
  <rdn rId="0" localSheetId="1" customView="1" name="Z_A22723DF_2435_4AE1_A20F_CCA0ABF120F4_.wvu.PrintArea" hidden="1" oldHidden="1">
    <formula>КБ!$A$1:$G$49</formula>
    <oldFormula>КБ!$A$1:$G$49</oldFormula>
  </rdn>
  <rdn rId="0" localSheetId="1" customView="1" name="Z_A22723DF_2435_4AE1_A20F_CCA0ABF120F4_.wvu.PrintTitles" hidden="1" oldHidden="1">
    <formula>КБ!$4:$4</formula>
    <oldFormula>КБ!$4:$4</oldFormula>
  </rdn>
  <rcv guid="{A22723DF-2435-4AE1-A20F-CCA0ABF120F4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" sId="1" numFmtId="4">
    <oc r="C6">
      <v>111042989</v>
    </oc>
    <nc r="C6">
      <f>C8+C9</f>
    </nc>
  </rcc>
  <rcc rId="275" sId="1" numFmtId="4">
    <oc r="D6">
      <v>121554087.22</v>
    </oc>
    <nc r="D6">
      <f>D8+D9</f>
    </nc>
  </rcc>
  <rcc rId="276" sId="1" numFmtId="4">
    <oc r="E6">
      <v>119515558.7</v>
    </oc>
    <nc r="E6">
      <f>E8+E9</f>
    </nc>
  </rcc>
  <rcc rId="277" sId="1" numFmtId="4">
    <oc r="F6">
      <v>125318692.69999999</v>
    </oc>
    <nc r="F6">
      <f>F8+F9</f>
    </nc>
  </rcc>
  <rcc rId="278" sId="1" numFmtId="4">
    <oc r="G6">
      <v>123063032.20000002</v>
    </oc>
    <nc r="G6">
      <f>G8+G9</f>
    </nc>
  </rcc>
  <rrc rId="279" sId="1" eol="1" ref="A52:XFD52" action="insertRow"/>
  <rcc rId="280" sId="1">
    <nc r="D52">
      <f>D40+D28</f>
    </nc>
  </rcc>
  <rcc rId="281" sId="1">
    <nc r="E52">
      <f>E40+E28</f>
    </nc>
  </rcc>
  <rcc rId="282" sId="1">
    <nc r="F52">
      <f>F40+F28</f>
    </nc>
  </rcc>
  <rcc rId="283" sId="1">
    <nc r="G52">
      <f>G40+G28</f>
    </nc>
  </rcc>
  <rcc rId="284" sId="1">
    <nc r="C51" t="inlineStr">
      <is>
        <t>МО</t>
      </is>
    </nc>
  </rcc>
  <rcc rId="285" sId="1">
    <nc r="C52" t="inlineStr">
      <is>
        <t>КБ</t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6" sId="1">
    <oc r="G16">
      <f>G6-G15</f>
    </oc>
    <nc r="G16">
      <f>G6-G15</f>
    </nc>
  </rcc>
  <rcc rId="287" sId="1">
    <oc r="F16">
      <f>F6-F15</f>
    </oc>
    <nc r="F16">
      <f>F6-F15</f>
    </nc>
  </rcc>
  <rcc rId="288" sId="1" numFmtId="4">
    <oc r="D15">
      <v>129414597.41999999</v>
    </oc>
    <nc r="D15">
      <v>129414597.42</v>
    </nc>
  </rcc>
  <rcc rId="289" sId="1">
    <oc r="D16">
      <f>D6-D15</f>
    </oc>
    <nc r="D16">
      <f>D6-D15</f>
    </nc>
  </rcc>
  <rcv guid="{A22723DF-2435-4AE1-A20F-CCA0ABF120F4}" action="delete"/>
  <rdn rId="0" localSheetId="1" customView="1" name="Z_A22723DF_2435_4AE1_A20F_CCA0ABF120F4_.wvu.PrintArea" hidden="1" oldHidden="1">
    <formula>КБ!$A$1:$G$49</formula>
    <oldFormula>КБ!$A$1:$G$49</oldFormula>
  </rdn>
  <rdn rId="0" localSheetId="1" customView="1" name="Z_A22723DF_2435_4AE1_A20F_CCA0ABF120F4_.wvu.PrintTitles" hidden="1" oldHidden="1">
    <formula>КБ!$4:$4</formula>
    <oldFormula>КБ!$4:$4</oldFormula>
  </rdn>
  <rcv guid="{A22723DF-2435-4AE1-A20F-CCA0ABF120F4}" action="add"/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" sId="1" numFmtId="4">
    <oc r="C28">
      <v>-1244530</v>
    </oc>
    <nc r="C28">
      <f>C18-C27</f>
    </nc>
  </rcc>
  <rcc rId="293" sId="1" numFmtId="4">
    <oc r="D28">
      <v>-5484421.599999994</v>
    </oc>
    <nc r="D28">
      <f>D18-D27</f>
    </nc>
  </rcc>
  <rcc rId="294" sId="1" numFmtId="4">
    <oc r="E28">
      <v>-4792255.799999997</v>
    </oc>
    <nc r="E28">
      <f>E18-E27</f>
    </nc>
  </rcc>
  <rcc rId="295" sId="1" numFmtId="4">
    <oc r="F28">
      <v>2883593.8999999911</v>
    </oc>
    <nc r="F28">
      <f>F18-F27</f>
    </nc>
  </rcc>
  <rcc rId="296" sId="1" numFmtId="4">
    <oc r="G28">
      <v>1201200.599999994</v>
    </oc>
    <nc r="G28">
      <f>G18-G27</f>
    </nc>
  </rcc>
  <rcc rId="297" sId="1">
    <oc r="E39">
      <f>E30+E51</f>
    </oc>
    <nc r="E39">
      <f>E30+1040781.6</f>
    </nc>
  </rcc>
  <rcc rId="298" sId="1">
    <oc r="C51" t="inlineStr">
      <is>
        <t>МО</t>
      </is>
    </oc>
    <nc r="C51"/>
  </rcc>
  <rcc rId="299" sId="1">
    <oc r="E51">
      <f>E32*5/100</f>
    </oc>
    <nc r="E51"/>
  </rcc>
  <rcc rId="300" sId="1">
    <oc r="F51">
      <f>F32*5/100</f>
    </oc>
    <nc r="F51"/>
  </rcc>
  <rcc rId="301" sId="1">
    <oc r="G51">
      <f>G32*5/100</f>
    </oc>
    <nc r="G51"/>
  </rcc>
  <rcc rId="302" sId="1">
    <oc r="C52" t="inlineStr">
      <is>
        <t>КБ</t>
      </is>
    </oc>
    <nc r="C52"/>
  </rcc>
  <rcc rId="303" sId="1">
    <oc r="D52">
      <f>D40+D28</f>
    </oc>
    <nc r="D52"/>
  </rcc>
  <rcc rId="304" sId="1">
    <oc r="E52">
      <f>E40+E28</f>
    </oc>
    <nc r="E52"/>
  </rcc>
  <rcc rId="305" sId="1">
    <oc r="F52">
      <f>F40+F28</f>
    </oc>
    <nc r="F52"/>
  </rcc>
  <rcc rId="306" sId="1">
    <oc r="G52">
      <f>G40+G28</f>
    </oc>
    <nc r="G52"/>
  </rcc>
  <rcv guid="{A22723DF-2435-4AE1-A20F-CCA0ABF120F4}" action="delete"/>
  <rdn rId="0" localSheetId="1" customView="1" name="Z_A22723DF_2435_4AE1_A20F_CCA0ABF120F4_.wvu.PrintArea" hidden="1" oldHidden="1">
    <formula>КБ!$A$1:$G$49</formula>
    <oldFormula>КБ!$A$1:$G$49</oldFormula>
  </rdn>
  <rdn rId="0" localSheetId="1" customView="1" name="Z_A22723DF_2435_4AE1_A20F_CCA0ABF120F4_.wvu.PrintTitles" hidden="1" oldHidden="1">
    <formula>КБ!$4:$4</formula>
    <oldFormula>КБ!$4:$4</oldFormula>
  </rdn>
  <rcv guid="{A22723DF-2435-4AE1-A20F-CCA0ABF120F4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22723DF-2435-4AE1-A20F-CCA0ABF120F4}" action="delete"/>
  <rdn rId="0" localSheetId="1" customView="1" name="Z_A22723DF_2435_4AE1_A20F_CCA0ABF120F4_.wvu.PrintArea" hidden="1" oldHidden="1">
    <formula>КБ!$A$1:$G$49</formula>
    <oldFormula>КБ!$A$1:$G$49</oldFormula>
  </rdn>
  <rdn rId="0" localSheetId="1" customView="1" name="Z_A22723DF_2435_4AE1_A20F_CCA0ABF120F4_.wvu.PrintTitles" hidden="1" oldHidden="1">
    <formula>КБ!$4:$4</formula>
    <oldFormula>КБ!$4:$4</oldFormula>
  </rdn>
  <rcv guid="{A22723DF-2435-4AE1-A20F-CCA0ABF120F4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5"/>
  <sheetViews>
    <sheetView tabSelected="1" zoomScale="75" zoomScaleNormal="75" workbookViewId="0">
      <selection activeCell="E18" sqref="E18"/>
    </sheetView>
  </sheetViews>
  <sheetFormatPr defaultColWidth="9.140625" defaultRowHeight="12.75"/>
  <cols>
    <col min="1" max="1" width="3.28515625" style="29" customWidth="1"/>
    <col min="2" max="2" width="44.42578125" style="4" customWidth="1"/>
    <col min="3" max="3" width="15.28515625" style="24" hidden="1" customWidth="1"/>
    <col min="4" max="4" width="15" style="24" customWidth="1"/>
    <col min="5" max="5" width="13.85546875" style="24" customWidth="1"/>
    <col min="6" max="6" width="13.7109375" style="24" customWidth="1"/>
    <col min="7" max="7" width="14" style="24" customWidth="1"/>
    <col min="8" max="8" width="12.140625" style="4" customWidth="1"/>
    <col min="9" max="9" width="14.7109375" style="4" customWidth="1"/>
    <col min="10" max="10" width="12.5703125" style="4" customWidth="1"/>
    <col min="11" max="16384" width="9.140625" style="4"/>
  </cols>
  <sheetData>
    <row r="1" spans="1:13" ht="18.75">
      <c r="A1" s="40" t="s">
        <v>3</v>
      </c>
      <c r="B1" s="40"/>
      <c r="C1" s="40"/>
      <c r="D1" s="40"/>
      <c r="E1" s="40"/>
      <c r="F1" s="40"/>
      <c r="G1" s="40"/>
      <c r="H1" s="3"/>
    </row>
    <row r="2" spans="1:13" ht="24" customHeight="1">
      <c r="A2" s="46" t="s">
        <v>17</v>
      </c>
      <c r="B2" s="46"/>
      <c r="C2" s="46"/>
      <c r="D2" s="46"/>
      <c r="E2" s="46"/>
      <c r="F2" s="46"/>
      <c r="G2" s="46"/>
    </row>
    <row r="3" spans="1:13" ht="13.9" customHeight="1">
      <c r="B3" s="5"/>
      <c r="C3" s="6"/>
      <c r="D3" s="6"/>
      <c r="E3" s="6"/>
      <c r="F3" s="7"/>
      <c r="G3" s="7" t="s">
        <v>5</v>
      </c>
    </row>
    <row r="4" spans="1:13" s="11" customFormat="1" ht="40.9" customHeight="1">
      <c r="A4" s="30"/>
      <c r="B4" s="9" t="s">
        <v>1</v>
      </c>
      <c r="C4" s="10" t="s">
        <v>13</v>
      </c>
      <c r="D4" s="10" t="s">
        <v>14</v>
      </c>
      <c r="E4" s="10" t="s">
        <v>11</v>
      </c>
      <c r="F4" s="10" t="s">
        <v>12</v>
      </c>
      <c r="G4" s="10" t="s">
        <v>15</v>
      </c>
    </row>
    <row r="5" spans="1:13" s="11" customFormat="1" ht="24" customHeight="1">
      <c r="A5" s="30">
        <v>1</v>
      </c>
      <c r="B5" s="41" t="s">
        <v>8</v>
      </c>
      <c r="C5" s="41"/>
      <c r="D5" s="41"/>
      <c r="E5" s="41"/>
      <c r="F5" s="41"/>
      <c r="G5" s="41"/>
    </row>
    <row r="6" spans="1:13" s="15" customFormat="1" ht="13.15" customHeight="1">
      <c r="A6" s="31"/>
      <c r="B6" s="12" t="s">
        <v>0</v>
      </c>
      <c r="C6" s="13">
        <f>C8+C9</f>
        <v>111042989</v>
      </c>
      <c r="D6" s="20">
        <f t="shared" ref="D6:G6" si="0">D8+D9</f>
        <v>831875.67</v>
      </c>
      <c r="E6" s="20">
        <f t="shared" si="0"/>
        <v>523023.61</v>
      </c>
      <c r="F6" s="20">
        <f t="shared" si="0"/>
        <v>432024.20999999996</v>
      </c>
      <c r="G6" s="20">
        <f t="shared" si="0"/>
        <v>438249.60000000003</v>
      </c>
      <c r="H6" s="14"/>
      <c r="I6" s="14"/>
      <c r="J6" s="14"/>
      <c r="K6" s="14"/>
      <c r="L6" s="14"/>
      <c r="M6" s="14"/>
    </row>
    <row r="7" spans="1:13">
      <c r="A7" s="32"/>
      <c r="B7" s="16" t="s">
        <v>4</v>
      </c>
      <c r="C7" s="1"/>
      <c r="D7" s="37"/>
      <c r="E7" s="37"/>
      <c r="F7" s="37"/>
      <c r="G7" s="37"/>
      <c r="H7" s="25"/>
    </row>
    <row r="8" spans="1:13">
      <c r="A8" s="32"/>
      <c r="B8" s="8" t="s">
        <v>9</v>
      </c>
      <c r="C8" s="2">
        <v>73237574.5</v>
      </c>
      <c r="D8" s="38">
        <f>D15+D22</f>
        <v>194569.5</v>
      </c>
      <c r="E8" s="38">
        <f t="shared" ref="E8:G8" si="1">E15+E22</f>
        <v>152521.37</v>
      </c>
      <c r="F8" s="38">
        <f t="shared" si="1"/>
        <v>156880.9</v>
      </c>
      <c r="G8" s="38">
        <f t="shared" si="1"/>
        <v>163897.5</v>
      </c>
      <c r="H8" s="17"/>
      <c r="I8" s="17"/>
      <c r="J8" s="17"/>
      <c r="K8" s="17"/>
      <c r="L8" s="17"/>
    </row>
    <row r="9" spans="1:13" ht="14.45" customHeight="1">
      <c r="A9" s="32"/>
      <c r="B9" s="18" t="s">
        <v>7</v>
      </c>
      <c r="C9" s="10">
        <v>37805414.5</v>
      </c>
      <c r="D9" s="38">
        <f>D16+D23</f>
        <v>637306.17000000004</v>
      </c>
      <c r="E9" s="38">
        <f t="shared" ref="E9:G9" si="2">E16+E23</f>
        <v>370502.24</v>
      </c>
      <c r="F9" s="38">
        <f t="shared" si="2"/>
        <v>275143.31</v>
      </c>
      <c r="G9" s="38">
        <f t="shared" si="2"/>
        <v>274352.10000000003</v>
      </c>
      <c r="H9" s="25"/>
      <c r="I9" s="25"/>
      <c r="J9" s="25"/>
    </row>
    <row r="10" spans="1:13" s="22" customFormat="1">
      <c r="A10" s="33"/>
      <c r="B10" s="12" t="s">
        <v>2</v>
      </c>
      <c r="C10" s="13">
        <v>111919013.09999999</v>
      </c>
      <c r="D10" s="20">
        <f>D17+D24</f>
        <v>846363</v>
      </c>
      <c r="E10" s="20">
        <f t="shared" ref="E10:G10" si="3">E17+E24</f>
        <v>538408.29</v>
      </c>
      <c r="F10" s="20">
        <f t="shared" si="3"/>
        <v>402547.43</v>
      </c>
      <c r="G10" s="20">
        <f t="shared" si="3"/>
        <v>407654.08</v>
      </c>
      <c r="H10" s="21"/>
    </row>
    <row r="11" spans="1:13" s="22" customFormat="1">
      <c r="A11" s="33"/>
      <c r="B11" s="19" t="s">
        <v>6</v>
      </c>
      <c r="C11" s="23">
        <f>C6-C10</f>
        <v>-876024.09999999404</v>
      </c>
      <c r="D11" s="39">
        <f>D6-D10</f>
        <v>-14487.329999999958</v>
      </c>
      <c r="E11" s="39">
        <f>E6-E10</f>
        <v>-15384.680000000051</v>
      </c>
      <c r="F11" s="39">
        <f>F6-F10</f>
        <v>29476.77999999997</v>
      </c>
      <c r="G11" s="39">
        <f>G6-G10</f>
        <v>30595.520000000019</v>
      </c>
      <c r="H11" s="21"/>
      <c r="I11" s="21"/>
      <c r="J11" s="21"/>
    </row>
    <row r="12" spans="1:13" s="36" customFormat="1" ht="25.9" customHeight="1">
      <c r="A12" s="35">
        <v>2</v>
      </c>
      <c r="B12" s="42" t="s">
        <v>16</v>
      </c>
      <c r="C12" s="42"/>
      <c r="D12" s="42"/>
      <c r="E12" s="42"/>
      <c r="F12" s="42"/>
      <c r="G12" s="42"/>
    </row>
    <row r="13" spans="1:13">
      <c r="A13" s="32"/>
      <c r="B13" s="12" t="s">
        <v>0</v>
      </c>
      <c r="C13" s="13">
        <v>93443638</v>
      </c>
      <c r="D13" s="20">
        <f>SUM(D15:D16)</f>
        <v>769150.17</v>
      </c>
      <c r="E13" s="20">
        <f t="shared" ref="E13:G13" si="4">SUM(E15:E16)</f>
        <v>486652.69</v>
      </c>
      <c r="F13" s="20">
        <f t="shared" si="4"/>
        <v>407462.91000000003</v>
      </c>
      <c r="G13" s="20">
        <f t="shared" si="4"/>
        <v>414425.24</v>
      </c>
    </row>
    <row r="14" spans="1:13">
      <c r="A14" s="32"/>
      <c r="B14" s="16" t="s">
        <v>4</v>
      </c>
      <c r="C14" s="1"/>
      <c r="D14" s="37"/>
      <c r="E14" s="37"/>
      <c r="F14" s="37"/>
      <c r="G14" s="37"/>
    </row>
    <row r="15" spans="1:13">
      <c r="A15" s="32"/>
      <c r="B15" s="8" t="s">
        <v>9</v>
      </c>
      <c r="C15" s="2"/>
      <c r="D15" s="38">
        <v>171149.5</v>
      </c>
      <c r="E15" s="38">
        <v>135365.37</v>
      </c>
      <c r="F15" s="38">
        <v>138545.60000000001</v>
      </c>
      <c r="G15" s="38">
        <v>144364.1</v>
      </c>
    </row>
    <row r="16" spans="1:13">
      <c r="A16" s="32"/>
      <c r="B16" s="18" t="s">
        <v>7</v>
      </c>
      <c r="C16" s="2"/>
      <c r="D16" s="38">
        <v>598000.67000000004</v>
      </c>
      <c r="E16" s="38">
        <v>351287.32</v>
      </c>
      <c r="F16" s="38">
        <v>268917.31</v>
      </c>
      <c r="G16" s="38">
        <v>270061.14</v>
      </c>
    </row>
    <row r="17" spans="1:13">
      <c r="A17" s="32"/>
      <c r="B17" s="12" t="s">
        <v>2</v>
      </c>
      <c r="C17" s="13"/>
      <c r="D17" s="20">
        <v>780105.8</v>
      </c>
      <c r="E17" s="20">
        <v>500322.69</v>
      </c>
      <c r="F17" s="20">
        <v>376152.6</v>
      </c>
      <c r="G17" s="20">
        <v>381876.34</v>
      </c>
    </row>
    <row r="18" spans="1:13">
      <c r="A18" s="32"/>
      <c r="B18" s="19" t="s">
        <v>6</v>
      </c>
      <c r="C18" s="23">
        <f>C13-C17</f>
        <v>93443638</v>
      </c>
      <c r="D18" s="39">
        <f>D13-D17</f>
        <v>-10955.630000000005</v>
      </c>
      <c r="E18" s="39">
        <v>-13670</v>
      </c>
      <c r="F18" s="39">
        <f>F13-F17</f>
        <v>31310.310000000056</v>
      </c>
      <c r="G18" s="39">
        <f>G13-G17</f>
        <v>32548.899999999965</v>
      </c>
    </row>
    <row r="19" spans="1:13" s="36" customFormat="1" ht="30.6" customHeight="1">
      <c r="A19" s="35">
        <v>3</v>
      </c>
      <c r="B19" s="43" t="s">
        <v>10</v>
      </c>
      <c r="C19" s="44"/>
      <c r="D19" s="44"/>
      <c r="E19" s="44"/>
      <c r="F19" s="44"/>
      <c r="G19" s="45"/>
    </row>
    <row r="20" spans="1:13">
      <c r="A20" s="32"/>
      <c r="B20" s="12" t="s">
        <v>0</v>
      </c>
      <c r="C20" s="13">
        <f>C22+C23</f>
        <v>0</v>
      </c>
      <c r="D20" s="20">
        <f>SUM(D22:D23)</f>
        <v>62725.5</v>
      </c>
      <c r="E20" s="20">
        <f t="shared" ref="E20:G20" si="5">SUM(E22:E23)</f>
        <v>36370.92</v>
      </c>
      <c r="F20" s="20">
        <f t="shared" si="5"/>
        <v>24561.3</v>
      </c>
      <c r="G20" s="20">
        <f t="shared" si="5"/>
        <v>23824.36</v>
      </c>
    </row>
    <row r="21" spans="1:13" s="28" customFormat="1">
      <c r="A21" s="34"/>
      <c r="B21" s="26" t="s">
        <v>4</v>
      </c>
      <c r="C21" s="27"/>
      <c r="D21" s="47"/>
      <c r="E21" s="47"/>
      <c r="F21" s="47"/>
      <c r="G21" s="47"/>
    </row>
    <row r="22" spans="1:13">
      <c r="A22" s="32"/>
      <c r="B22" s="8" t="s">
        <v>9</v>
      </c>
      <c r="C22" s="2"/>
      <c r="D22" s="38">
        <v>23420</v>
      </c>
      <c r="E22" s="38">
        <v>17156</v>
      </c>
      <c r="F22" s="38">
        <v>18335.3</v>
      </c>
      <c r="G22" s="38">
        <v>19533.400000000001</v>
      </c>
    </row>
    <row r="23" spans="1:13">
      <c r="A23" s="32"/>
      <c r="B23" s="18" t="s">
        <v>7</v>
      </c>
      <c r="C23" s="10"/>
      <c r="D23" s="38">
        <v>39305.5</v>
      </c>
      <c r="E23" s="38">
        <v>19214.919999999998</v>
      </c>
      <c r="F23" s="38">
        <v>6226</v>
      </c>
      <c r="G23" s="38">
        <v>4290.96</v>
      </c>
    </row>
    <row r="24" spans="1:13">
      <c r="A24" s="32"/>
      <c r="B24" s="12" t="s">
        <v>2</v>
      </c>
      <c r="C24" s="13"/>
      <c r="D24" s="20">
        <v>66257.2</v>
      </c>
      <c r="E24" s="20">
        <v>38085.599999999999</v>
      </c>
      <c r="F24" s="20">
        <v>26394.83</v>
      </c>
      <c r="G24" s="20">
        <v>25777.74</v>
      </c>
    </row>
    <row r="25" spans="1:13">
      <c r="A25" s="32"/>
      <c r="B25" s="19" t="s">
        <v>6</v>
      </c>
      <c r="C25" s="23">
        <f>C20-C24</f>
        <v>0</v>
      </c>
      <c r="D25" s="39">
        <f>D20-D24</f>
        <v>-3531.6999999999971</v>
      </c>
      <c r="E25" s="39">
        <f t="shared" ref="E25:G25" si="6">E20-E24</f>
        <v>-1714.6800000000003</v>
      </c>
      <c r="F25" s="39">
        <f t="shared" si="6"/>
        <v>-1833.5300000000025</v>
      </c>
      <c r="G25" s="39">
        <f t="shared" si="6"/>
        <v>-1953.380000000001</v>
      </c>
      <c r="M25" s="39">
        <f>M20-M24</f>
        <v>0</v>
      </c>
    </row>
  </sheetData>
  <customSheetViews>
    <customSheetView guid="{ED44765C-7FE2-4CF9-AF95-C158F32F46E5}" scale="75" showPageBreaks="1" fitToPage="1" printArea="1" hiddenColumns="1">
      <selection activeCell="E18" sqref="E18"/>
      <pageMargins left="0.39370078740157483" right="0" top="0.19685039370078741" bottom="0.19685039370078741" header="0.23622047244094491" footer="0.19685039370078741"/>
      <pageSetup paperSize="9" scale="95" fitToHeight="0" orientation="portrait" r:id="rId1"/>
      <headerFooter alignWithMargins="0"/>
    </customSheetView>
    <customSheetView guid="{D4349826-852A-4FFD-8D57-B9DBFBED04F2}" scale="110" fitToPage="1" topLeftCell="A7">
      <selection activeCell="G33" sqref="G33"/>
      <pageMargins left="0.39370078740157483" right="0" top="0.19685039370078741" bottom="0.19685039370078741" header="0.23622047244094491" footer="0.19685039370078741"/>
      <pageSetup paperSize="9" scale="84" fitToHeight="0" orientation="portrait" r:id="rId2"/>
      <headerFooter alignWithMargins="0"/>
    </customSheetView>
    <customSheetView guid="{B5735733-3A42-4AAD-A329-723C8FDF5F19}" scale="79" fitToPage="1">
      <selection activeCell="G28" sqref="G28"/>
      <pageMargins left="0.39370078740157483" right="0" top="0.19685039370078741" bottom="0.19685039370078741" header="0.23622047244094491" footer="0.19685039370078741"/>
      <pageSetup paperSize="9" scale="84" fitToHeight="0" orientation="portrait" r:id="rId3"/>
      <headerFooter alignWithMargins="0"/>
    </customSheetView>
    <customSheetView guid="{A22723DF-2435-4AE1-A20F-CCA0ABF120F4}" scale="75" showPageBreaks="1" fitToPage="1" printArea="1">
      <selection activeCell="G40" sqref="G40"/>
      <pageMargins left="0.39370078740157483" right="0" top="0.19685039370078741" bottom="0.19685039370078741" header="0.23622047244094491" footer="0.19685039370078741"/>
      <pageSetup paperSize="9" scale="83" fitToHeight="0" orientation="portrait" r:id="rId4"/>
      <headerFooter alignWithMargins="0"/>
    </customSheetView>
    <customSheetView guid="{08882F02-B39A-41CA-B132-0A9CE501090B}" scale="75" showPageBreaks="1" fitToPage="1" printArea="1" hiddenColumns="1">
      <selection activeCell="D18" sqref="D18"/>
      <pageMargins left="0.39370078740157483" right="0" top="0.19685039370078741" bottom="0.19685039370078741" header="0.23622047244094491" footer="0.19685039370078741"/>
      <pageSetup paperSize="9" scale="95" fitToHeight="0" orientation="portrait" r:id="rId5"/>
      <headerFooter alignWithMargins="0"/>
    </customSheetView>
  </customSheetViews>
  <mergeCells count="5">
    <mergeCell ref="A1:G1"/>
    <mergeCell ref="B5:G5"/>
    <mergeCell ref="B12:G12"/>
    <mergeCell ref="B19:G19"/>
    <mergeCell ref="A2:G2"/>
  </mergeCells>
  <phoneticPr fontId="1" type="noConversion"/>
  <pageMargins left="0.39370078740157483" right="0" top="0.19685039370078741" bottom="0.19685039370078741" header="0.23622047244094491" footer="0.19685039370078741"/>
  <pageSetup paperSize="9" scale="95" fitToHeight="0" orientation="portrait" r:id="rId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КБ</vt:lpstr>
      <vt:lpstr>КБ!Заголовки_для_печати</vt:lpstr>
      <vt:lpstr>КБ!Область_печати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2024-11-13T14:12:12Z</cp:lastPrinted>
  <dcterms:created xsi:type="dcterms:W3CDTF">2002-10-05T05:07:04Z</dcterms:created>
  <dcterms:modified xsi:type="dcterms:W3CDTF">2024-11-18T08:30:22Z</dcterms:modified>
</cp:coreProperties>
</file>